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mostu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Oprava mostu'!$C$88:$K$189</definedName>
    <definedName name="_xlnm.Print_Area" localSheetId="1">'01 - Oprava mostu'!$C$76:$K$189</definedName>
    <definedName name="_xlnm.Print_Titles" localSheetId="1">'01 - Oprava mostu'!$88:$88</definedName>
  </definedNames>
  <calcPr/>
</workbook>
</file>

<file path=xl/calcChain.xml><?xml version="1.0" encoding="utf-8"?>
<calcChain xmlns="http://schemas.openxmlformats.org/spreadsheetml/2006/main">
  <c i="2" l="1" r="J94"/>
  <c r="J37"/>
  <c r="J36"/>
  <c i="1" r="AY55"/>
  <c i="2" r="J35"/>
  <c i="1" r="AX55"/>
  <c i="2"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5"/>
  <c r="BH175"/>
  <c r="BG175"/>
  <c r="BF175"/>
  <c r="T175"/>
  <c r="R175"/>
  <c r="P175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3"/>
  <c r="BH103"/>
  <c r="BG103"/>
  <c r="BF103"/>
  <c r="T103"/>
  <c r="R103"/>
  <c r="P103"/>
  <c r="BI96"/>
  <c r="BH96"/>
  <c r="BG96"/>
  <c r="BF96"/>
  <c r="T96"/>
  <c r="R96"/>
  <c r="P96"/>
  <c r="J62"/>
  <c r="BI92"/>
  <c r="BH92"/>
  <c r="BG92"/>
  <c r="BF92"/>
  <c r="T92"/>
  <c r="T91"/>
  <c r="R92"/>
  <c r="R91"/>
  <c r="P92"/>
  <c r="P91"/>
  <c r="F83"/>
  <c r="E81"/>
  <c r="F52"/>
  <c r="E50"/>
  <c r="J24"/>
  <c r="E24"/>
  <c r="J55"/>
  <c r="J23"/>
  <c r="J21"/>
  <c r="E21"/>
  <c r="J54"/>
  <c r="J20"/>
  <c r="J18"/>
  <c r="E18"/>
  <c r="F55"/>
  <c r="J17"/>
  <c r="J15"/>
  <c r="E15"/>
  <c r="F85"/>
  <c r="J14"/>
  <c r="J12"/>
  <c r="J83"/>
  <c r="E7"/>
  <c r="E48"/>
  <c i="1" r="L50"/>
  <c r="AM50"/>
  <c r="AM49"/>
  <c r="L49"/>
  <c r="AM47"/>
  <c r="L47"/>
  <c r="L45"/>
  <c r="L44"/>
  <c i="2" r="J184"/>
  <c r="BK160"/>
  <c r="BK134"/>
  <c r="J110"/>
  <c r="J172"/>
  <c r="BK128"/>
  <c r="J96"/>
  <c r="J188"/>
  <c r="J151"/>
  <c r="J134"/>
  <c r="J122"/>
  <c r="BK188"/>
  <c r="J175"/>
  <c r="J137"/>
  <c r="J120"/>
  <c r="BK186"/>
  <c r="J154"/>
  <c r="J140"/>
  <c r="J114"/>
  <c r="BK184"/>
  <c r="BK151"/>
  <c r="BK117"/>
  <c r="J187"/>
  <c r="J160"/>
  <c r="J131"/>
  <c r="BK120"/>
  <c r="BK187"/>
  <c r="BK166"/>
  <c r="BK125"/>
  <c r="J92"/>
  <c r="J189"/>
  <c r="BK175"/>
  <c r="J144"/>
  <c r="J117"/>
  <c r="BK92"/>
  <c r="BK137"/>
  <c r="BK103"/>
  <c r="BK189"/>
  <c r="BK172"/>
  <c r="BK144"/>
  <c r="J125"/>
  <c r="J183"/>
  <c r="BK140"/>
  <c r="BK122"/>
  <c r="BK110"/>
  <c r="J185"/>
  <c r="BK183"/>
  <c r="BK146"/>
  <c r="BK131"/>
  <c r="BK96"/>
  <c r="J166"/>
  <c r="BK123"/>
  <c i="1" r="AS54"/>
  <c i="2" r="BK185"/>
  <c r="BK154"/>
  <c r="J128"/>
  <c r="J103"/>
  <c r="J186"/>
  <c r="J146"/>
  <c r="J123"/>
  <c r="BK114"/>
  <c l="1" r="T95"/>
  <c r="T90"/>
  <c r="T113"/>
  <c r="BK133"/>
  <c r="J133"/>
  <c r="J67"/>
  <c r="BK153"/>
  <c r="J153"/>
  <c r="J68"/>
  <c r="BK182"/>
  <c r="J182"/>
  <c r="J69"/>
  <c r="BK95"/>
  <c r="J95"/>
  <c r="J63"/>
  <c r="BK113"/>
  <c r="J113"/>
  <c r="J64"/>
  <c r="P127"/>
  <c r="T127"/>
  <c r="T133"/>
  <c r="T153"/>
  <c r="P182"/>
  <c r="R95"/>
  <c r="R90"/>
  <c r="R113"/>
  <c r="BK127"/>
  <c r="BK126"/>
  <c r="J126"/>
  <c r="J65"/>
  <c r="R133"/>
  <c r="P153"/>
  <c r="R182"/>
  <c r="P95"/>
  <c r="P90"/>
  <c r="P113"/>
  <c r="R127"/>
  <c r="P133"/>
  <c r="R153"/>
  <c r="T182"/>
  <c r="BK91"/>
  <c r="BK90"/>
  <c r="J90"/>
  <c r="J60"/>
  <c r="J52"/>
  <c r="E79"/>
  <c r="F86"/>
  <c r="BE92"/>
  <c r="BE96"/>
  <c r="BE103"/>
  <c r="BE128"/>
  <c r="BE137"/>
  <c r="BE144"/>
  <c r="BE166"/>
  <c r="BE184"/>
  <c r="BE189"/>
  <c r="J85"/>
  <c r="BE110"/>
  <c r="BE123"/>
  <c r="BE134"/>
  <c r="BE151"/>
  <c r="BE175"/>
  <c r="BE183"/>
  <c r="J86"/>
  <c r="BE120"/>
  <c r="BE131"/>
  <c r="BE140"/>
  <c r="BE154"/>
  <c r="BE160"/>
  <c r="BE172"/>
  <c r="BE185"/>
  <c r="BE186"/>
  <c r="BE187"/>
  <c r="BE188"/>
  <c r="F54"/>
  <c r="BE114"/>
  <c r="BE117"/>
  <c r="BE122"/>
  <c r="BE125"/>
  <c r="BE146"/>
  <c r="F37"/>
  <c i="1" r="BD55"/>
  <c r="BD54"/>
  <c r="W33"/>
  <c i="2" r="F34"/>
  <c i="1" r="BA55"/>
  <c r="BA54"/>
  <c r="W30"/>
  <c i="2" r="F35"/>
  <c i="1" r="BB55"/>
  <c r="BB54"/>
  <c r="AX54"/>
  <c i="2" r="J34"/>
  <c i="1" r="AW55"/>
  <c i="2" r="F36"/>
  <c i="1" r="BC55"/>
  <c r="BC54"/>
  <c r="W32"/>
  <c i="2" l="1" r="R126"/>
  <c r="R89"/>
  <c r="P126"/>
  <c r="P89"/>
  <c i="1" r="AU55"/>
  <c i="2" r="T126"/>
  <c r="T89"/>
  <c r="J91"/>
  <c r="J61"/>
  <c r="J127"/>
  <c r="J66"/>
  <c r="BK89"/>
  <c r="J89"/>
  <c r="J59"/>
  <c i="1" r="W31"/>
  <c i="2" r="J33"/>
  <c i="1" r="AV55"/>
  <c r="AT55"/>
  <c r="AW54"/>
  <c r="AK30"/>
  <c r="AY54"/>
  <c i="2" r="F33"/>
  <c i="1" r="AZ55"/>
  <c r="AZ54"/>
  <c r="W29"/>
  <c r="AU54"/>
  <c i="2" l="1"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<sst xmlns="http://schemas.openxmlformats.org/spreadsheetml/2006/main">
  <si>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</si>
  <si>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</si>
  <si>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</si>
  <si>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</si>
  <si>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</si>
  <si>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{16facfe0-4135-4371-a6bf-4bcd93859fa7}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</si>
  <si>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</si>
  <si>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</si>
  <si>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</si>
  <si>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</si>
  <si>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</si>
  <si>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</si>
  <si>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</si>
  <si>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</si>
  <si>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1-3-2023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</si>
  <si>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</si>
  <si>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</si>
  <si>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Most přes Baťův kanál Huštěnovice - povrchová oprava konstrukce, výměna mostin</t>
  </si>
  <si>
    <t>KSO:</t>
  </si>
  <si>
    <t/>
  </si>
  <si>
    <t>CC-CZ:</t>
  </si>
  <si>
    <t>Místo:</t>
  </si>
  <si>
    <t xml:space="preserve"> </t>
  </si>
  <si>
    <t>Datum:</t>
  </si>
  <si>
    <t>20. 3. 2023</t>
  </si>
  <si>
    <t>Zadavatel:</t>
  </si>
  <si>
    <t>IČ:</t>
  </si>
  <si>
    <t xml:space="preserve">Povodí Moravy, s.p., Brno,  Dřevařská 11</t>
  </si>
  <si>
    <t>DIČ:</t>
  </si>
  <si>
    <t>Uchazeč:</t>
  </si>
  <si>
    <t>Vyplň údaj</t>
  </si>
  <si>
    <t>Projektant:</t>
  </si>
  <si>
    <t>Povodí Moravy, s.p.</t>
  </si>
  <si>
    <t>True</t>
  </si>
  <si>
    <t>Zpracovatel:</t>
  </si>
  <si>
    <t>Ing. Otépka Miroslav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</si>
  <si>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</si>
  <si>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</si>
  <si>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</si>
  <si>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</si>
  <si>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</si>
  <si>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</si>
  <si>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</si>
  <si>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</si>
  <si>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</si>
  <si>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</si>
  <si>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</si>
  <si>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</si>
  <si>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</si>
  <si>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</si>
  <si>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</si>
  <si>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</si>
  <si>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</si>
  <si>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</si>
  <si>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</si>
  <si>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</si>
  <si>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</si>
  <si>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</si>
  <si>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</si>
  <si>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</si>
  <si>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</si>
  <si>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</si>
  <si>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</si>
  <si>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</si>
  <si>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</si>
  <si>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</si>
  <si>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</si>
  <si>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</si>
  <si>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</si>
  <si>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</si>
  <si>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</si>
  <si>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</si>
  <si>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</si>
  <si>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</si>
  <si>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</si>
  <si>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</si>
  <si>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</si>
  <si>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</si>
  <si>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mostu</t>
  </si>
  <si>
    <t>STA</t>
  </si>
  <si>
    <t>1</t>
  </si>
  <si>
    <t>{d136c7c3-d667-4db0-b804-b9fd1d1cb1f6}</t>
  </si>
  <si>
    <t>2</t>
  </si>
  <si>
    <t>KRYCÍ LIST SOUPISU PRACÍ</t>
  </si>
  <si>
    <t>Objekt:</t>
  </si>
  <si>
    <t>01 - Oprava mostu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</si>
  <si>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</si>
  <si>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</si>
  <si>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</si>
  <si>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</si>
  <si>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</si>
  <si>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</si>
  <si>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</si>
  <si>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</si>
  <si>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</si>
  <si>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</si>
  <si>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</si>
  <si>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</si>
  <si>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783 - Dokončovací práce - nátěry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</si>
  <si>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</si>
  <si>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</si>
  <si>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</si>
  <si>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</si>
  <si>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</si>
  <si>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</si>
  <si>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</si>
  <si>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</si>
  <si>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</si>
  <si>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</si>
  <si>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</si>
  <si>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</si>
  <si>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</si>
  <si>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</si>
  <si>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</si>
  <si>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</si>
  <si>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</si>
  <si>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</si>
  <si>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</si>
  <si>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</si>
  <si>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321312113</t>
  </si>
  <si>
    <t>Oprava konstrukce z 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 mrazovými cykly tř. C 30/37</t>
  </si>
  <si>
    <t>m3</t>
  </si>
  <si>
    <t>CS ÚRS 2023 01</t>
  </si>
  <si>
    <t>4</t>
  </si>
  <si>
    <t>1257917352</t>
  </si>
  <si>
    <t>Online PSC</t>
  </si>
  <si>
    <t>https://podminky.urs.cz/item/CS_URS_2023_01/321312113</t>
  </si>
  <si>
    <t>Vodorovné konstrukce</t>
  </si>
  <si>
    <t>6</t>
  </si>
  <si>
    <t>Úpravy povrchů, podlahy a osazování výplní</t>
  </si>
  <si>
    <t>628611101</t>
  </si>
  <si>
    <t>Nátěr mostních betonových konstrukcí epoxidový 1x impregnační S1 (OS-A)</t>
  </si>
  <si>
    <t>m2</t>
  </si>
  <si>
    <t>-1717109712</t>
  </si>
  <si>
    <t>https://podminky.urs.cz/item/CS_URS_2023_01/628611101</t>
  </si>
  <si>
    <t>VV</t>
  </si>
  <si>
    <t>2*(3,6+1,3+1,3)*2,8</t>
  </si>
  <si>
    <t>2*(4,2*3,5/2)</t>
  </si>
  <si>
    <t>2*(3*2,4+3*1,9/2)</t>
  </si>
  <si>
    <t>2*(1,2*6+0,6*4,5+0,6*3)</t>
  </si>
  <si>
    <t>Součet</t>
  </si>
  <si>
    <t>628611151</t>
  </si>
  <si>
    <t>Nátěr mostních betonových konstrukcí akrylátový na siloxanové a plasticko-elastické bázi 1x ochranný pružný +1x vrchní S5 (OS-D II (OS 5a))</t>
  </si>
  <si>
    <t>-2020494927</t>
  </si>
  <si>
    <t>https://podminky.urs.cz/item/CS_URS_2023_01/628611151</t>
  </si>
  <si>
    <t>629992112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</si>
  <si>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</si>
  <si>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m</t>
  </si>
  <si>
    <t>7229005</t>
  </si>
  <si>
    <t>https://podminky.urs.cz/item/CS_URS_2023_01/629992112</t>
  </si>
  <si>
    <t>2* (3,6+2*1,3+2*1,5)</t>
  </si>
  <si>
    <t>9</t>
  </si>
  <si>
    <t>Ostatní konstrukce a práce, bourání</t>
  </si>
  <si>
    <t>5</t>
  </si>
  <si>
    <t>911331111</t>
  </si>
  <si>
    <t>Silniční svodidlo ocelové se zaberaněním sloupků jednostranné úroveň zádržnosti N2 vzdálenosti sloupků do 2 m</t>
  </si>
  <si>
    <t>2134860641</t>
  </si>
  <si>
    <t>https://podminky.urs.cz/item/CS_URS_2023_01/911331111</t>
  </si>
  <si>
    <t>2*7+2+3</t>
  </si>
  <si>
    <t>949101112</t>
  </si>
  <si>
    <t>Lešení pomocné pracovní pro objekty pozemních staveb pro zatížení do 150 kg/m2, o výšce lešeňové podlahy přes 1,9 do 3,5 m</t>
  </si>
  <si>
    <t>1813462732</t>
  </si>
  <si>
    <t>https://podminky.urs.cz/item/CS_URS_2023_01/949101112</t>
  </si>
  <si>
    <t>"Vhodné a bezpečné lešení nad svahy koryta i nad vodou" 60</t>
  </si>
  <si>
    <t>7</t>
  </si>
  <si>
    <t>962041211</t>
  </si>
  <si>
    <t>Bourání mostních konstrukcí zdiva a pilířů z prostého betonu</t>
  </si>
  <si>
    <t>-540172401</t>
  </si>
  <si>
    <t>https://podminky.urs.cz/item/CS_URS_2023_01/962041211</t>
  </si>
  <si>
    <t>31</t>
  </si>
  <si>
    <t>R S01</t>
  </si>
  <si>
    <t>Odvoz a uložení (včetně poplatku) suti a ostatních odpadů na zařízeních k tomu určených (nejbližší řízené skládky apod.) v souladu s platnými právními předpisy na úseku odpadového hospodářství (zákon č. 185/2001 Sb., o odpadech)</t>
  </si>
  <si>
    <t>t</t>
  </si>
  <si>
    <t>-1082930488</t>
  </si>
  <si>
    <t>8</t>
  </si>
  <si>
    <t>R K01</t>
  </si>
  <si>
    <t xml:space="preserve">Prořezání určených spár na bet. pilířích a křídlech mostu </t>
  </si>
  <si>
    <t>-195975964</t>
  </si>
  <si>
    <t>2*8</t>
  </si>
  <si>
    <t>R K02</t>
  </si>
  <si>
    <t xml:space="preserve">Demontáž starého, dodání a montáž nového kovového zrcadla na LB pilíři </t>
  </si>
  <si>
    <t>660768865</t>
  </si>
  <si>
    <t>PSV</t>
  </si>
  <si>
    <t>Práce a dodávky PSV</t>
  </si>
  <si>
    <t>711</t>
  </si>
  <si>
    <t>Izolace proti vodě, vlhkosti a plynům</t>
  </si>
  <si>
    <t>11</t>
  </si>
  <si>
    <t>711331383</t>
  </si>
  <si>
    <t>Provedení izolace mostovek pásy na sucho samolepící asfaltový pás</t>
  </si>
  <si>
    <t>16</t>
  </si>
  <si>
    <t>1692760609</t>
  </si>
  <si>
    <t>https://podminky.urs.cz/item/CS_URS_2023_01/711331383</t>
  </si>
  <si>
    <t>"Vrchní Izolace dřevěných podélníků"5*12,5*0,4</t>
  </si>
  <si>
    <t>12</t>
  </si>
  <si>
    <t>M</t>
  </si>
  <si>
    <t>62855030</t>
  </si>
  <si>
    <t>pás asfaltový samolepicí modifikovaný SBS tl 4,0mm pro vytváření chodníčků na plochých střechách s hydroizolační vrstvou z asfaltových pásů</t>
  </si>
  <si>
    <t>32</t>
  </si>
  <si>
    <t>-1469997583</t>
  </si>
  <si>
    <t>25*1,1655 'Přepočtené koeficientem množství</t>
  </si>
  <si>
    <t>762</t>
  </si>
  <si>
    <t>Konstrukce tesařské</t>
  </si>
  <si>
    <t>13</t>
  </si>
  <si>
    <t>762521812</t>
  </si>
  <si>
    <t>Demontáž podlah bez polštářů z prken nebo fošen tl. přes 32 mm</t>
  </si>
  <si>
    <t>-431200950</t>
  </si>
  <si>
    <t>https://podminky.urs.cz/item/CS_URS_2023_01/762521812</t>
  </si>
  <si>
    <t>73,80+4,92</t>
  </si>
  <si>
    <t>14</t>
  </si>
  <si>
    <t>762595001</t>
  </si>
  <si>
    <t>Spojovací prostředky podlah a podkladových konstrukcí hřebíky, vruty</t>
  </si>
  <si>
    <t>-1020577319</t>
  </si>
  <si>
    <t>https://podminky.urs.cz/item/CS_URS_2023_01/762595001</t>
  </si>
  <si>
    <t>"Veškerý spojovací materiál pro ukotvení mostin a odrazních pruhů"73,8+4,92</t>
  </si>
  <si>
    <t>R KT01</t>
  </si>
  <si>
    <t>Montáž podlahy z dubových mostin 100x160x5000 mm a 80x160x500 mm spojovaných šroubováním</t>
  </si>
  <si>
    <t>-1269139105</t>
  </si>
  <si>
    <t>2*2,5*12,3</t>
  </si>
  <si>
    <t>2*0,5*12,3</t>
  </si>
  <si>
    <t>R KT02</t>
  </si>
  <si>
    <t>Montáž podkadního roštu odrazových pruhů z dubových hranolů 160x100x3100 mm s roztečí 400 mm spojovaných šroubováním</t>
  </si>
  <si>
    <t>-795218030</t>
  </si>
  <si>
    <t>2*2*0,1*12,3</t>
  </si>
  <si>
    <t>17</t>
  </si>
  <si>
    <t>R M01</t>
  </si>
  <si>
    <t>Řezivo dubové ohoblované tl.100mm a 80 mm</t>
  </si>
  <si>
    <t>1604706729</t>
  </si>
  <si>
    <t>"Mostiny" 2*70*2,50*0,16*0,10</t>
  </si>
  <si>
    <t>"Podélné hranoly" 2*2*4*3,04*0,16*0,10</t>
  </si>
  <si>
    <t>"Pochůzná podlaha" 2*72*0,50*0,16*0,08</t>
  </si>
  <si>
    <t>18</t>
  </si>
  <si>
    <t>998762101</t>
  </si>
  <si>
    <t>Přesun hmot pro konstrukce tesařské stanovený z hmotnosti přesunovaného materiálu vodorovná dopravní vzdálenost do 50 m v objektech výšky do 6 m</t>
  </si>
  <si>
    <t>-948587764</t>
  </si>
  <si>
    <t>https://podminky.urs.cz/item/CS_URS_2023_01/998762101</t>
  </si>
  <si>
    <t>783</t>
  </si>
  <si>
    <t>Dokončovací práce - nátěry</t>
  </si>
  <si>
    <t>19</t>
  </si>
  <si>
    <t>783201201</t>
  </si>
  <si>
    <t>Příprava podkladu tesařských konstrukcí před provedením nátěru broušení</t>
  </si>
  <si>
    <t>458973950</t>
  </si>
  <si>
    <t>https://podminky.urs.cz/item/CS_URS_2023_01/783201201</t>
  </si>
  <si>
    <t>"Lepené lamelové nosníky" ((0,3*2+1,9*2)*12,5+0,3*1,9*2)*2+0,3*1,1*2*2</t>
  </si>
  <si>
    <t>"Dřevěné podélníky" (2*0,3+2*0,4)*12,5*5</t>
  </si>
  <si>
    <t>"Dřevěné zábradlí" (2*0,10+2*0,18)*13,6*2+0,1*0,18*2*2</t>
  </si>
  <si>
    <t>20</t>
  </si>
  <si>
    <t>783213011</t>
  </si>
  <si>
    <t>Preventivní napouštěcí nátěr tesařských prvků proti dřevokazným houbám, hmyzu a plísním nezabudovaných do konstrukce jednonásobný syntetický</t>
  </si>
  <si>
    <t>-1619797920</t>
  </si>
  <si>
    <t>https://podminky.urs.cz/item/CS_URS_2023_01/783213011</t>
  </si>
  <si>
    <t>2*70*2,50*2*(0,16+0,16+0,16*0,10)</t>
  </si>
  <si>
    <t>2*2*4*3,04*2*(0,16+0,10+0,16*0,10)</t>
  </si>
  <si>
    <t>2*72*0,50*2*(0,16+0,10+0,16*0,08)</t>
  </si>
  <si>
    <t>783213111</t>
  </si>
  <si>
    <t>Preventivní napouštěcí nátěr tesařských prvků proti dřevokazným houbám, hmyzu a plísním zabudovaných do konstrukce jednonásobný syntetický</t>
  </si>
  <si>
    <t>1750127863</t>
  </si>
  <si>
    <t>https://podminky.urs.cz/item/CS_URS_2023_01/783213111</t>
  </si>
  <si>
    <t>22</t>
  </si>
  <si>
    <t>783218111</t>
  </si>
  <si>
    <t>Lazurovací nátěr tesařských konstrukcí dvojnásobný syntetický</t>
  </si>
  <si>
    <t>-1803555778</t>
  </si>
  <si>
    <t>https://podminky.urs.cz/item/CS_URS_2023_01/783218111</t>
  </si>
  <si>
    <t>301,332+216,404</t>
  </si>
  <si>
    <t>23</t>
  </si>
  <si>
    <t>783806807</t>
  </si>
  <si>
    <t>Odstranění nátěrů z omítek odstraňovačem nátěrů s obroušením</t>
  </si>
  <si>
    <t>-1389474957</t>
  </si>
  <si>
    <t>https://podminky.urs.cz/item/CS_URS_2023_01/783806807</t>
  </si>
  <si>
    <t>VRN</t>
  </si>
  <si>
    <t>Vedlejší rozpočtové náklady</t>
  </si>
  <si>
    <t>24</t>
  </si>
  <si>
    <t>R V01</t>
  </si>
  <si>
    <t>Zařízení staveniště - všechny náklady spojené s vybudováním, provozem a odstraněním zařízení staveniště</t>
  </si>
  <si>
    <t>obj.</t>
  </si>
  <si>
    <t>1024</t>
  </si>
  <si>
    <t>2111624953</t>
  </si>
  <si>
    <t>25</t>
  </si>
  <si>
    <t>R V02</t>
  </si>
  <si>
    <t>Geodetické práce během výstavby, dokumentace skutečného provedení včetně geodetického zaměření apod.</t>
  </si>
  <si>
    <t>-1213777369</t>
  </si>
  <si>
    <t>26</t>
  </si>
  <si>
    <t>R V03</t>
  </si>
  <si>
    <t>Vytyčení a zajištění ochrany inženýrských sítí dle pokynů správců sítí, případné použití sil. panelů v místech křížení apod., v příp. nutnosti zajištění vypnutí el. vedení VN</t>
  </si>
  <si>
    <t>-563319621</t>
  </si>
  <si>
    <t>27</t>
  </si>
  <si>
    <t>R V04</t>
  </si>
  <si>
    <t>Zajištění plnění povinností BOZP dle platných zákonů, vyhlášek a nařízení (z. č. 88/2016 Sb., z. č. 309/2006 Sb., NV 591/2006 Sb., z. č. 251/2005 Sb. apod.)</t>
  </si>
  <si>
    <t>-2082280702</t>
  </si>
  <si>
    <t>28</t>
  </si>
  <si>
    <t>R V06</t>
  </si>
  <si>
    <t>Uvedení stavbou dotčených pozemků a komunikací do původního stavu a jejich protokolární předání</t>
  </si>
  <si>
    <t>123624723</t>
  </si>
  <si>
    <t>29</t>
  </si>
  <si>
    <t>R V07</t>
  </si>
  <si>
    <t>Monitoring příjezdových komunikací, včetně zajištění písemného převzetí po realizaci</t>
  </si>
  <si>
    <t>-186097740</t>
  </si>
  <si>
    <t>30</t>
  </si>
  <si>
    <t>R V08</t>
  </si>
  <si>
    <t>Zajištění odpovídajícího dopravního značení včetně značení případné objízdné trasy, zajištění povolení dočasné uzavírky od obecního úřadu a v případě nutnosti i od Policie ČR</t>
  </si>
  <si>
    <t>-632831910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</si>
</sst>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21312113" TargetMode="External" /><Relationship Id="rId2" Type="http://schemas.openxmlformats.org/officeDocument/2006/relationships/hyperlink" Target="https://podminky.urs.cz/item/CS_URS_2023_01/628611101" TargetMode="External" /><Relationship Id="rId3" Type="http://schemas.openxmlformats.org/officeDocument/2006/relationships/hyperlink" Target="https://podminky.urs.cz/item/CS_URS_2023_01/628611151" TargetMode="External" /><Relationship Id="rId4" Type="http://schemas.openxmlformats.org/officeDocument/2006/relationships/hyperlink" Target="https://podminky.urs.cz/item/CS_URS_2023_01/629992112" TargetMode="External" /><Relationship Id="rId5" Type="http://schemas.openxmlformats.org/officeDocument/2006/relationships/hyperlink" Target="https://podminky.urs.cz/item/CS_URS_2023_01/911331111" TargetMode="External" /><Relationship Id="rId6" Type="http://schemas.openxmlformats.org/officeDocument/2006/relationships/hyperlink" Target="https://podminky.urs.cz/item/CS_URS_2023_01/949101112" TargetMode="External" /><Relationship Id="rId7" Type="http://schemas.openxmlformats.org/officeDocument/2006/relationships/hyperlink" Target="https://podminky.urs.cz/item/CS_URS_2023_01/962041211" TargetMode="External" /><Relationship Id="rId8" Type="http://schemas.openxmlformats.org/officeDocument/2006/relationships/hyperlink" Target="https://podminky.urs.cz/item/CS_URS_2023_01/711331383" TargetMode="External" /><Relationship Id="rId9" Type="http://schemas.openxmlformats.org/officeDocument/2006/relationships/hyperlink" Target="https://podminky.urs.cz/item/CS_URS_2023_01/762521812" TargetMode="External" /><Relationship Id="rId10" Type="http://schemas.openxmlformats.org/officeDocument/2006/relationships/hyperlink" Target="https://podminky.urs.cz/item/CS_URS_2023_01/762595001" TargetMode="External" /><Relationship Id="rId11" Type="http://schemas.openxmlformats.org/officeDocument/2006/relationships/hyperlink" Target="https://podminky.urs.cz/item/CS_URS_2023_01/998762101" TargetMode="External" /><Relationship Id="rId12" Type="http://schemas.openxmlformats.org/officeDocument/2006/relationships/hyperlink" Target="https://podminky.urs.cz/item/CS_URS_2023_01/783201201" TargetMode="External" /><Relationship Id="rId13" Type="http://schemas.openxmlformats.org/officeDocument/2006/relationships/hyperlink" Target="https://podminky.urs.cz/item/CS_URS_2023_01/783213011" TargetMode="External" /><Relationship Id="rId14" Type="http://schemas.openxmlformats.org/officeDocument/2006/relationships/hyperlink" Target="https://podminky.urs.cz/item/CS_URS_2023_01/783213111" TargetMode="External" /><Relationship Id="rId15" Type="http://schemas.openxmlformats.org/officeDocument/2006/relationships/hyperlink" Target="https://podminky.urs.cz/item/CS_URS_2023_01/783218111" TargetMode="External" /><Relationship Id="rId16" Type="http://schemas.openxmlformats.org/officeDocument/2006/relationships/hyperlink" Target="https://podminky.urs.cz/item/CS_URS_2023_01/783806807" TargetMode="External" /><Relationship Id="rId17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1-3-2023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Most přes Baťův kanál Huštěnovice - povrchová oprava konstrukce, výměna mostin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20. 3. 2023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Povodí Moravy, s.p., Brno,  Dřevařská 11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Povodí Moravy, s.p.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Ing. Otépka Miroslav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Oprava mostu'!J30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'01 - Oprava mostu'!P89</f>
        <v>0</v>
      </c>
      <c r="AV55" s="119">
        <f>'01 - Oprava mostu'!J33</f>
        <v>0</v>
      </c>
      <c r="AW55" s="119">
        <f>'01 - Oprava mostu'!J34</f>
        <v>0</v>
      </c>
      <c r="AX55" s="119">
        <f>'01 - Oprava mostu'!J35</f>
        <v>0</v>
      </c>
      <c r="AY55" s="119">
        <f>'01 - Oprava mostu'!J36</f>
        <v>0</v>
      </c>
      <c r="AZ55" s="119">
        <f>'01 - Oprava mostu'!F33</f>
        <v>0</v>
      </c>
      <c r="BA55" s="119">
        <f>'01 - Oprava mostu'!F34</f>
        <v>0</v>
      </c>
      <c r="BB55" s="119">
        <f>'01 - Oprava mostu'!F35</f>
        <v>0</v>
      </c>
      <c r="BC55" s="119">
        <f>'01 - Oprava mostu'!F36</f>
        <v>0</v>
      </c>
      <c r="BD55" s="121">
        <f>'01 - Oprava mostu'!F37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veADELl5cYZZ+nrAAS0W7ufifH1DaqMjRi8Y1BUenLHUcnVh3A1OjUOm3gL/NBrviINXB6TdWE01zOhjTC5NJw==" hashValue="mWXMtdKjxajJEMFNum2ZFWstkZmLlkCm7vdPJnuzWhU1CPtu2gDLpTUfz3M+pON818nGeywXLJLydO3obUb8b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Oprava most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82</v>
      </c>
    </row>
    <row r="4" hidden="1" s="1" customFormat="1" ht="24.96" customHeight="1">
      <c r="B4" s="19"/>
      <c r="D4" s="125" t="s">
        <v>83</v>
      </c>
      <c r="L4" s="19"/>
      <c r="M4" s="126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27" t="s">
        <v>16</v>
      </c>
      <c r="L6" s="19"/>
    </row>
    <row r="7" hidden="1" s="1" customFormat="1" ht="26.25" customHeight="1">
      <c r="B7" s="19"/>
      <c r="E7" s="128" t="str">
        <f>'Rekapitulace stavby'!K6</f>
        <v>Most přes Baťův kanál Huštěnovice - povrchová oprava konstrukce, výměna mostin</v>
      </c>
      <c r="F7" s="127"/>
      <c r="G7" s="127"/>
      <c r="H7" s="127"/>
      <c r="L7" s="19"/>
    </row>
    <row r="8" hidden="1" s="2" customFormat="1" ht="12" customHeight="1">
      <c r="A8" s="37"/>
      <c r="B8" s="43"/>
      <c r="C8" s="37"/>
      <c r="D8" s="127" t="s">
        <v>84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0" t="s">
        <v>85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20. 3. 2023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stavby'!AN10="","",'Rekapitulace stavby'!AN10)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Povodí Moravy, s.p., Brno,  Dřevařská 11</v>
      </c>
      <c r="F15" s="37"/>
      <c r="G15" s="37"/>
      <c r="H15" s="37"/>
      <c r="I15" s="127" t="s">
        <v>28</v>
      </c>
      <c r="J15" s="131" t="str">
        <f>IF('Rekapitulace stavby'!AN11="","",'Rekapitulace stavby'!AN11)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28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tr">
        <f>IF('Rekapitulace stavby'!AN16="","",'Rekapitulace stavby'!AN16)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1" t="str">
        <f>IF('Rekapitulace stavby'!E17="","",'Rekapitulace stavby'!E17)</f>
        <v>Povodí Moravy, s.p.</v>
      </c>
      <c r="F21" s="37"/>
      <c r="G21" s="37"/>
      <c r="H21" s="37"/>
      <c r="I21" s="127" t="s">
        <v>28</v>
      </c>
      <c r="J21" s="131" t="str">
        <f>IF('Rekapitulace stavby'!AN17="","",'Rekapitulace stavby'!AN17)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27" t="s">
        <v>34</v>
      </c>
      <c r="E23" s="37"/>
      <c r="F23" s="37"/>
      <c r="G23" s="37"/>
      <c r="H23" s="37"/>
      <c r="I23" s="127" t="s">
        <v>26</v>
      </c>
      <c r="J23" s="131" t="str">
        <f>IF('Rekapitulace stavby'!AN19="","",'Rekapitulace stavby'!AN19)</f>
        <v/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1" t="str">
        <f>IF('Rekapitulace stavby'!E20="","",'Rekapitulace stavby'!E20)</f>
        <v>Ing. Otépka Miroslav</v>
      </c>
      <c r="F24" s="37"/>
      <c r="G24" s="37"/>
      <c r="H24" s="37"/>
      <c r="I24" s="127" t="s">
        <v>28</v>
      </c>
      <c r="J24" s="131" t="str">
        <f>IF('Rekapitulace stavby'!AN20="","",'Rekapitulace stavby'!AN20)</f>
        <v/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27" t="s">
        <v>36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38" t="s">
        <v>38</v>
      </c>
      <c r="E30" s="37"/>
      <c r="F30" s="37"/>
      <c r="G30" s="37"/>
      <c r="H30" s="37"/>
      <c r="I30" s="37"/>
      <c r="J30" s="139">
        <f>ROUND(J89,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0" t="s">
        <v>40</v>
      </c>
      <c r="G32" s="37"/>
      <c r="H32" s="37"/>
      <c r="I32" s="140" t="s">
        <v>39</v>
      </c>
      <c r="J32" s="140" t="s">
        <v>41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1" t="s">
        <v>42</v>
      </c>
      <c r="E33" s="127" t="s">
        <v>43</v>
      </c>
      <c r="F33" s="142">
        <f>ROUND((SUM(BE89:BE189)),  2)</f>
        <v>0</v>
      </c>
      <c r="G33" s="37"/>
      <c r="H33" s="37"/>
      <c r="I33" s="143">
        <v>0.20999999999999999</v>
      </c>
      <c r="J33" s="142">
        <f>ROUND(((SUM(BE89:BE189))*I33),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7" t="s">
        <v>44</v>
      </c>
      <c r="F34" s="142">
        <f>ROUND((SUM(BF89:BF189)),  2)</f>
        <v>0</v>
      </c>
      <c r="G34" s="37"/>
      <c r="H34" s="37"/>
      <c r="I34" s="143">
        <v>0.14999999999999999</v>
      </c>
      <c r="J34" s="142">
        <f>ROUND(((SUM(BF89:BF189))*I34),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45</v>
      </c>
      <c r="F35" s="142">
        <f>ROUND((SUM(BG89:BG189)),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46</v>
      </c>
      <c r="F36" s="142">
        <f>ROUND((SUM(BH89:BH189)),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47</v>
      </c>
      <c r="F37" s="142">
        <f>ROUND((SUM(BI89:BI189)),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4"/>
      <c r="D39" s="145" t="s">
        <v>48</v>
      </c>
      <c r="E39" s="146"/>
      <c r="F39" s="146"/>
      <c r="G39" s="147" t="s">
        <v>49</v>
      </c>
      <c r="H39" s="148" t="s">
        <v>50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26.25" customHeight="1">
      <c r="A48" s="37"/>
      <c r="B48" s="38"/>
      <c r="C48" s="39"/>
      <c r="D48" s="39"/>
      <c r="E48" s="155" t="str">
        <f>E7</f>
        <v>Most přes Baťův kanál Huštěnovice - povrchová oprava konstrukce, výměna mostin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84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01 - Oprava mostu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20. 3. 2023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Povodí Moravy, s.p., Brno,  Dřevařská 11</v>
      </c>
      <c r="G54" s="39"/>
      <c r="H54" s="39"/>
      <c r="I54" s="31" t="s">
        <v>31</v>
      </c>
      <c r="J54" s="35" t="str">
        <f>E21</f>
        <v>Povodí Moravy, s.p.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Otépka Miroslav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56" t="s">
        <v>87</v>
      </c>
      <c r="D57" s="157"/>
      <c r="E57" s="157"/>
      <c r="F57" s="157"/>
      <c r="G57" s="157"/>
      <c r="H57" s="157"/>
      <c r="I57" s="157"/>
      <c r="J57" s="158" t="s">
        <v>88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59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hidden="1" s="9" customFormat="1" ht="24.96" customHeight="1">
      <c r="A60" s="9"/>
      <c r="B60" s="160"/>
      <c r="C60" s="161"/>
      <c r="D60" s="162" t="s">
        <v>90</v>
      </c>
      <c r="E60" s="163"/>
      <c r="F60" s="163"/>
      <c r="G60" s="163"/>
      <c r="H60" s="163"/>
      <c r="I60" s="163"/>
      <c r="J60" s="164">
        <f>J90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6"/>
      <c r="C61" s="167"/>
      <c r="D61" s="168" t="s">
        <v>91</v>
      </c>
      <c r="E61" s="169"/>
      <c r="F61" s="169"/>
      <c r="G61" s="169"/>
      <c r="H61" s="169"/>
      <c r="I61" s="169"/>
      <c r="J61" s="170">
        <f>J91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6"/>
      <c r="C62" s="167"/>
      <c r="D62" s="168" t="s">
        <v>92</v>
      </c>
      <c r="E62" s="169"/>
      <c r="F62" s="169"/>
      <c r="G62" s="169"/>
      <c r="H62" s="169"/>
      <c r="I62" s="169"/>
      <c r="J62" s="170">
        <f>J94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6"/>
      <c r="C63" s="167"/>
      <c r="D63" s="168" t="s">
        <v>93</v>
      </c>
      <c r="E63" s="169"/>
      <c r="F63" s="169"/>
      <c r="G63" s="169"/>
      <c r="H63" s="169"/>
      <c r="I63" s="169"/>
      <c r="J63" s="170">
        <f>J95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6"/>
      <c r="C64" s="167"/>
      <c r="D64" s="168" t="s">
        <v>94</v>
      </c>
      <c r="E64" s="169"/>
      <c r="F64" s="169"/>
      <c r="G64" s="169"/>
      <c r="H64" s="169"/>
      <c r="I64" s="169"/>
      <c r="J64" s="170">
        <f>J113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0"/>
      <c r="C65" s="161"/>
      <c r="D65" s="162" t="s">
        <v>95</v>
      </c>
      <c r="E65" s="163"/>
      <c r="F65" s="163"/>
      <c r="G65" s="163"/>
      <c r="H65" s="163"/>
      <c r="I65" s="163"/>
      <c r="J65" s="164">
        <f>J126</f>
        <v>0</v>
      </c>
      <c r="K65" s="161"/>
      <c r="L65" s="1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66"/>
      <c r="C66" s="167"/>
      <c r="D66" s="168" t="s">
        <v>96</v>
      </c>
      <c r="E66" s="169"/>
      <c r="F66" s="169"/>
      <c r="G66" s="169"/>
      <c r="H66" s="169"/>
      <c r="I66" s="169"/>
      <c r="J66" s="170">
        <f>J127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6"/>
      <c r="C67" s="167"/>
      <c r="D67" s="168" t="s">
        <v>97</v>
      </c>
      <c r="E67" s="169"/>
      <c r="F67" s="169"/>
      <c r="G67" s="169"/>
      <c r="H67" s="169"/>
      <c r="I67" s="169"/>
      <c r="J67" s="170">
        <f>J133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6"/>
      <c r="C68" s="167"/>
      <c r="D68" s="168" t="s">
        <v>98</v>
      </c>
      <c r="E68" s="169"/>
      <c r="F68" s="169"/>
      <c r="G68" s="169"/>
      <c r="H68" s="169"/>
      <c r="I68" s="169"/>
      <c r="J68" s="170">
        <f>J153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60"/>
      <c r="C69" s="161"/>
      <c r="D69" s="162" t="s">
        <v>99</v>
      </c>
      <c r="E69" s="163"/>
      <c r="F69" s="163"/>
      <c r="G69" s="163"/>
      <c r="H69" s="163"/>
      <c r="I69" s="163"/>
      <c r="J69" s="164">
        <f>J182</f>
        <v>0</v>
      </c>
      <c r="K69" s="161"/>
      <c r="L69" s="16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hidden="1"/>
    <row r="73" hidden="1"/>
    <row r="74" hidden="1"/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100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6.25" customHeight="1">
      <c r="A79" s="37"/>
      <c r="B79" s="38"/>
      <c r="C79" s="39"/>
      <c r="D79" s="39"/>
      <c r="E79" s="155" t="str">
        <f>E7</f>
        <v>Most přes Baťův kanál Huštěnovice - povrchová oprava konstrukce, výměna mostin</v>
      </c>
      <c r="F79" s="31"/>
      <c r="G79" s="31"/>
      <c r="H79" s="31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84</v>
      </c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01 - Oprava mostu</v>
      </c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 xml:space="preserve"> </v>
      </c>
      <c r="G83" s="39"/>
      <c r="H83" s="39"/>
      <c r="I83" s="31" t="s">
        <v>23</v>
      </c>
      <c r="J83" s="71" t="str">
        <f>IF(J12="","",J12)</f>
        <v>20. 3. 2023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 xml:space="preserve">Povodí Moravy, s.p., Brno,  Dřevařská 11</v>
      </c>
      <c r="G85" s="39"/>
      <c r="H85" s="39"/>
      <c r="I85" s="31" t="s">
        <v>31</v>
      </c>
      <c r="J85" s="35" t="str">
        <f>E21</f>
        <v>Povodí Moravy, s.p.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29</v>
      </c>
      <c r="D86" s="39"/>
      <c r="E86" s="39"/>
      <c r="F86" s="26" t="str">
        <f>IF(E18="","",E18)</f>
        <v>Vyplň údaj</v>
      </c>
      <c r="G86" s="39"/>
      <c r="H86" s="39"/>
      <c r="I86" s="31" t="s">
        <v>34</v>
      </c>
      <c r="J86" s="35" t="str">
        <f>E24</f>
        <v>Ing. Otépka Miroslav</v>
      </c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2"/>
      <c r="B88" s="173"/>
      <c r="C88" s="174" t="s">
        <v>101</v>
      </c>
      <c r="D88" s="175" t="s">
        <v>57</v>
      </c>
      <c r="E88" s="175" t="s">
        <v>53</v>
      </c>
      <c r="F88" s="175" t="s">
        <v>54</v>
      </c>
      <c r="G88" s="175" t="s">
        <v>102</v>
      </c>
      <c r="H88" s="175" t="s">
        <v>103</v>
      </c>
      <c r="I88" s="175" t="s">
        <v>104</v>
      </c>
      <c r="J88" s="175" t="s">
        <v>88</v>
      </c>
      <c r="K88" s="176" t="s">
        <v>105</v>
      </c>
      <c r="L88" s="177"/>
      <c r="M88" s="91" t="s">
        <v>19</v>
      </c>
      <c r="N88" s="92" t="s">
        <v>42</v>
      </c>
      <c r="O88" s="92" t="s">
        <v>106</v>
      </c>
      <c r="P88" s="92" t="s">
        <v>107</v>
      </c>
      <c r="Q88" s="92" t="s">
        <v>108</v>
      </c>
      <c r="R88" s="92" t="s">
        <v>109</v>
      </c>
      <c r="S88" s="92" t="s">
        <v>110</v>
      </c>
      <c r="T88" s="93" t="s">
        <v>111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37"/>
      <c r="B89" s="38"/>
      <c r="C89" s="98" t="s">
        <v>112</v>
      </c>
      <c r="D89" s="39"/>
      <c r="E89" s="39"/>
      <c r="F89" s="39"/>
      <c r="G89" s="39"/>
      <c r="H89" s="39"/>
      <c r="I89" s="39"/>
      <c r="J89" s="178">
        <f>BK89</f>
        <v>0</v>
      </c>
      <c r="K89" s="39"/>
      <c r="L89" s="43"/>
      <c r="M89" s="94"/>
      <c r="N89" s="179"/>
      <c r="O89" s="95"/>
      <c r="P89" s="180">
        <f>P90+P126+P182</f>
        <v>0</v>
      </c>
      <c r="Q89" s="95"/>
      <c r="R89" s="180">
        <f>R90+R126+R182</f>
        <v>22.570806772367995</v>
      </c>
      <c r="S89" s="95"/>
      <c r="T89" s="181">
        <f>T90+T126+T182</f>
        <v>2.3292800000000002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89</v>
      </c>
      <c r="BK89" s="182">
        <f>BK90+BK126+BK182</f>
        <v>0</v>
      </c>
    </row>
    <row r="90" s="12" customFormat="1" ht="25.92" customHeight="1">
      <c r="A90" s="12"/>
      <c r="B90" s="183"/>
      <c r="C90" s="184"/>
      <c r="D90" s="185" t="s">
        <v>71</v>
      </c>
      <c r="E90" s="186" t="s">
        <v>113</v>
      </c>
      <c r="F90" s="186" t="s">
        <v>114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P91+P94+P95+P113</f>
        <v>0</v>
      </c>
      <c r="Q90" s="191"/>
      <c r="R90" s="192">
        <f>R91+R94+R95+R113</f>
        <v>1.73379090264</v>
      </c>
      <c r="S90" s="191"/>
      <c r="T90" s="193">
        <f>T91+T94+T95+T113</f>
        <v>0.44000000000000006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80</v>
      </c>
      <c r="AT90" s="195" t="s">
        <v>71</v>
      </c>
      <c r="AU90" s="195" t="s">
        <v>72</v>
      </c>
      <c r="AY90" s="194" t="s">
        <v>115</v>
      </c>
      <c r="BK90" s="196">
        <f>BK91+BK94+BK95+BK113</f>
        <v>0</v>
      </c>
    </row>
    <row r="91" s="12" customFormat="1" ht="22.8" customHeight="1">
      <c r="A91" s="12"/>
      <c r="B91" s="183"/>
      <c r="C91" s="184"/>
      <c r="D91" s="185" t="s">
        <v>71</v>
      </c>
      <c r="E91" s="197" t="s">
        <v>116</v>
      </c>
      <c r="F91" s="197" t="s">
        <v>117</v>
      </c>
      <c r="G91" s="184"/>
      <c r="H91" s="184"/>
      <c r="I91" s="187"/>
      <c r="J91" s="198">
        <f>BK91</f>
        <v>0</v>
      </c>
      <c r="K91" s="184"/>
      <c r="L91" s="189"/>
      <c r="M91" s="190"/>
      <c r="N91" s="191"/>
      <c r="O91" s="191"/>
      <c r="P91" s="192">
        <f>SUM(P92:P93)</f>
        <v>0</v>
      </c>
      <c r="Q91" s="191"/>
      <c r="R91" s="192">
        <f>SUM(R92:R93)</f>
        <v>1.001584</v>
      </c>
      <c r="S91" s="191"/>
      <c r="T91" s="193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80</v>
      </c>
      <c r="AT91" s="195" t="s">
        <v>71</v>
      </c>
      <c r="AU91" s="195" t="s">
        <v>80</v>
      </c>
      <c r="AY91" s="194" t="s">
        <v>115</v>
      </c>
      <c r="BK91" s="196">
        <f>SUM(BK92:BK93)</f>
        <v>0</v>
      </c>
    </row>
    <row r="92" s="2" customFormat="1" ht="90" customHeight="1">
      <c r="A92" s="37"/>
      <c r="B92" s="38"/>
      <c r="C92" s="199" t="s">
        <v>80</v>
      </c>
      <c r="D92" s="199" t="s">
        <v>118</v>
      </c>
      <c r="E92" s="200" t="s">
        <v>119</v>
      </c>
      <c r="F92" s="201" t="s">
        <v>120</v>
      </c>
      <c r="G92" s="202" t="s">
        <v>121</v>
      </c>
      <c r="H92" s="203">
        <v>0.40000000000000002</v>
      </c>
      <c r="I92" s="204"/>
      <c r="J92" s="205">
        <f>ROUND(I92*H92,2)</f>
        <v>0</v>
      </c>
      <c r="K92" s="201" t="s">
        <v>122</v>
      </c>
      <c r="L92" s="43"/>
      <c r="M92" s="206" t="s">
        <v>19</v>
      </c>
      <c r="N92" s="207" t="s">
        <v>43</v>
      </c>
      <c r="O92" s="83"/>
      <c r="P92" s="208">
        <f>O92*H92</f>
        <v>0</v>
      </c>
      <c r="Q92" s="208">
        <v>2.5039600000000002</v>
      </c>
      <c r="R92" s="208">
        <f>Q92*H92</f>
        <v>1.001584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123</v>
      </c>
      <c r="AT92" s="210" t="s">
        <v>118</v>
      </c>
      <c r="AU92" s="210" t="s">
        <v>82</v>
      </c>
      <c r="AY92" s="16" t="s">
        <v>115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80</v>
      </c>
      <c r="BK92" s="211">
        <f>ROUND(I92*H92,2)</f>
        <v>0</v>
      </c>
      <c r="BL92" s="16" t="s">
        <v>123</v>
      </c>
      <c r="BM92" s="210" t="s">
        <v>124</v>
      </c>
    </row>
    <row r="93" s="2" customFormat="1">
      <c r="A93" s="37"/>
      <c r="B93" s="38"/>
      <c r="C93" s="39"/>
      <c r="D93" s="212" t="s">
        <v>125</v>
      </c>
      <c r="E93" s="39"/>
      <c r="F93" s="213" t="s">
        <v>126</v>
      </c>
      <c r="G93" s="39"/>
      <c r="H93" s="39"/>
      <c r="I93" s="214"/>
      <c r="J93" s="39"/>
      <c r="K93" s="39"/>
      <c r="L93" s="43"/>
      <c r="M93" s="215"/>
      <c r="N93" s="21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125</v>
      </c>
      <c r="AU93" s="16" t="s">
        <v>82</v>
      </c>
    </row>
    <row r="94" s="12" customFormat="1" ht="22.8" customHeight="1">
      <c r="A94" s="12"/>
      <c r="B94" s="183"/>
      <c r="C94" s="184"/>
      <c r="D94" s="185" t="s">
        <v>71</v>
      </c>
      <c r="E94" s="197" t="s">
        <v>123</v>
      </c>
      <c r="F94" s="197" t="s">
        <v>127</v>
      </c>
      <c r="G94" s="184"/>
      <c r="H94" s="184"/>
      <c r="I94" s="187"/>
      <c r="J94" s="198">
        <f>BK94</f>
        <v>0</v>
      </c>
      <c r="K94" s="184"/>
      <c r="L94" s="189"/>
      <c r="M94" s="190"/>
      <c r="N94" s="191"/>
      <c r="O94" s="191"/>
      <c r="P94" s="192">
        <v>0</v>
      </c>
      <c r="Q94" s="191"/>
      <c r="R94" s="192">
        <v>0</v>
      </c>
      <c r="S94" s="191"/>
      <c r="T94" s="193"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4" t="s">
        <v>80</v>
      </c>
      <c r="AT94" s="195" t="s">
        <v>71</v>
      </c>
      <c r="AU94" s="195" t="s">
        <v>80</v>
      </c>
      <c r="AY94" s="194" t="s">
        <v>115</v>
      </c>
      <c r="BK94" s="196">
        <v>0</v>
      </c>
    </row>
    <row r="95" s="12" customFormat="1" ht="22.8" customHeight="1">
      <c r="A95" s="12"/>
      <c r="B95" s="183"/>
      <c r="C95" s="184"/>
      <c r="D95" s="185" t="s">
        <v>71</v>
      </c>
      <c r="E95" s="197" t="s">
        <v>128</v>
      </c>
      <c r="F95" s="197" t="s">
        <v>129</v>
      </c>
      <c r="G95" s="184"/>
      <c r="H95" s="184"/>
      <c r="I95" s="187"/>
      <c r="J95" s="198">
        <f>BK95</f>
        <v>0</v>
      </c>
      <c r="K95" s="184"/>
      <c r="L95" s="189"/>
      <c r="M95" s="190"/>
      <c r="N95" s="191"/>
      <c r="O95" s="191"/>
      <c r="P95" s="192">
        <f>SUM(P96:P112)</f>
        <v>0</v>
      </c>
      <c r="Q95" s="191"/>
      <c r="R95" s="192">
        <f>SUM(R96:R112)</f>
        <v>0.12560690264000002</v>
      </c>
      <c r="S95" s="191"/>
      <c r="T95" s="193">
        <f>SUM(T96:T112)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4" t="s">
        <v>80</v>
      </c>
      <c r="AT95" s="195" t="s">
        <v>71</v>
      </c>
      <c r="AU95" s="195" t="s">
        <v>80</v>
      </c>
      <c r="AY95" s="194" t="s">
        <v>115</v>
      </c>
      <c r="BK95" s="196">
        <f>SUM(BK96:BK112)</f>
        <v>0</v>
      </c>
    </row>
    <row r="96" s="2" customFormat="1" ht="24.15" customHeight="1">
      <c r="A96" s="37"/>
      <c r="B96" s="38"/>
      <c r="C96" s="199" t="s">
        <v>82</v>
      </c>
      <c r="D96" s="199" t="s">
        <v>118</v>
      </c>
      <c r="E96" s="200" t="s">
        <v>130</v>
      </c>
      <c r="F96" s="201" t="s">
        <v>131</v>
      </c>
      <c r="G96" s="202" t="s">
        <v>132</v>
      </c>
      <c r="H96" s="203">
        <v>92.920000000000002</v>
      </c>
      <c r="I96" s="204"/>
      <c r="J96" s="205">
        <f>ROUND(I96*H96,2)</f>
        <v>0</v>
      </c>
      <c r="K96" s="201" t="s">
        <v>122</v>
      </c>
      <c r="L96" s="43"/>
      <c r="M96" s="206" t="s">
        <v>19</v>
      </c>
      <c r="N96" s="207" t="s">
        <v>43</v>
      </c>
      <c r="O96" s="83"/>
      <c r="P96" s="208">
        <f>O96*H96</f>
        <v>0</v>
      </c>
      <c r="Q96" s="208">
        <v>0.00042000000000000002</v>
      </c>
      <c r="R96" s="208">
        <f>Q96*H96</f>
        <v>0.039026400000000003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123</v>
      </c>
      <c r="AT96" s="210" t="s">
        <v>118</v>
      </c>
      <c r="AU96" s="210" t="s">
        <v>82</v>
      </c>
      <c r="AY96" s="16" t="s">
        <v>115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80</v>
      </c>
      <c r="BK96" s="211">
        <f>ROUND(I96*H96,2)</f>
        <v>0</v>
      </c>
      <c r="BL96" s="16" t="s">
        <v>123</v>
      </c>
      <c r="BM96" s="210" t="s">
        <v>133</v>
      </c>
    </row>
    <row r="97" s="2" customFormat="1">
      <c r="A97" s="37"/>
      <c r="B97" s="38"/>
      <c r="C97" s="39"/>
      <c r="D97" s="212" t="s">
        <v>125</v>
      </c>
      <c r="E97" s="39"/>
      <c r="F97" s="213" t="s">
        <v>134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125</v>
      </c>
      <c r="AU97" s="16" t="s">
        <v>82</v>
      </c>
    </row>
    <row r="98" s="13" customFormat="1">
      <c r="A98" s="13"/>
      <c r="B98" s="217"/>
      <c r="C98" s="218"/>
      <c r="D98" s="219" t="s">
        <v>135</v>
      </c>
      <c r="E98" s="220" t="s">
        <v>19</v>
      </c>
      <c r="F98" s="221" t="s">
        <v>136</v>
      </c>
      <c r="G98" s="218"/>
      <c r="H98" s="222">
        <v>34.719999999999999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135</v>
      </c>
      <c r="AU98" s="228" t="s">
        <v>82</v>
      </c>
      <c r="AV98" s="13" t="s">
        <v>82</v>
      </c>
      <c r="AW98" s="13" t="s">
        <v>33</v>
      </c>
      <c r="AX98" s="13" t="s">
        <v>72</v>
      </c>
      <c r="AY98" s="228" t="s">
        <v>115</v>
      </c>
    </row>
    <row r="99" s="13" customFormat="1">
      <c r="A99" s="13"/>
      <c r="B99" s="217"/>
      <c r="C99" s="218"/>
      <c r="D99" s="219" t="s">
        <v>135</v>
      </c>
      <c r="E99" s="220" t="s">
        <v>19</v>
      </c>
      <c r="F99" s="221" t="s">
        <v>137</v>
      </c>
      <c r="G99" s="218"/>
      <c r="H99" s="222">
        <v>14.699999999999999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135</v>
      </c>
      <c r="AU99" s="228" t="s">
        <v>82</v>
      </c>
      <c r="AV99" s="13" t="s">
        <v>82</v>
      </c>
      <c r="AW99" s="13" t="s">
        <v>33</v>
      </c>
      <c r="AX99" s="13" t="s">
        <v>72</v>
      </c>
      <c r="AY99" s="228" t="s">
        <v>115</v>
      </c>
    </row>
    <row r="100" s="13" customFormat="1">
      <c r="A100" s="13"/>
      <c r="B100" s="217"/>
      <c r="C100" s="218"/>
      <c r="D100" s="219" t="s">
        <v>135</v>
      </c>
      <c r="E100" s="220" t="s">
        <v>19</v>
      </c>
      <c r="F100" s="221" t="s">
        <v>138</v>
      </c>
      <c r="G100" s="218"/>
      <c r="H100" s="222">
        <v>20.100000000000001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8" t="s">
        <v>135</v>
      </c>
      <c r="AU100" s="228" t="s">
        <v>82</v>
      </c>
      <c r="AV100" s="13" t="s">
        <v>82</v>
      </c>
      <c r="AW100" s="13" t="s">
        <v>33</v>
      </c>
      <c r="AX100" s="13" t="s">
        <v>72</v>
      </c>
      <c r="AY100" s="228" t="s">
        <v>115</v>
      </c>
    </row>
    <row r="101" s="13" customFormat="1">
      <c r="A101" s="13"/>
      <c r="B101" s="217"/>
      <c r="C101" s="218"/>
      <c r="D101" s="219" t="s">
        <v>135</v>
      </c>
      <c r="E101" s="220" t="s">
        <v>19</v>
      </c>
      <c r="F101" s="221" t="s">
        <v>139</v>
      </c>
      <c r="G101" s="218"/>
      <c r="H101" s="222">
        <v>23.399999999999999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135</v>
      </c>
      <c r="AU101" s="228" t="s">
        <v>82</v>
      </c>
      <c r="AV101" s="13" t="s">
        <v>82</v>
      </c>
      <c r="AW101" s="13" t="s">
        <v>33</v>
      </c>
      <c r="AX101" s="13" t="s">
        <v>72</v>
      </c>
      <c r="AY101" s="228" t="s">
        <v>115</v>
      </c>
    </row>
    <row r="102" s="14" customFormat="1">
      <c r="A102" s="14"/>
      <c r="B102" s="229"/>
      <c r="C102" s="230"/>
      <c r="D102" s="219" t="s">
        <v>135</v>
      </c>
      <c r="E102" s="231" t="s">
        <v>19</v>
      </c>
      <c r="F102" s="232" t="s">
        <v>140</v>
      </c>
      <c r="G102" s="230"/>
      <c r="H102" s="233">
        <v>92.920000000000016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135</v>
      </c>
      <c r="AU102" s="239" t="s">
        <v>82</v>
      </c>
      <c r="AV102" s="14" t="s">
        <v>123</v>
      </c>
      <c r="AW102" s="14" t="s">
        <v>33</v>
      </c>
      <c r="AX102" s="14" t="s">
        <v>80</v>
      </c>
      <c r="AY102" s="239" t="s">
        <v>115</v>
      </c>
    </row>
    <row r="103" s="2" customFormat="1" ht="44.25" customHeight="1">
      <c r="A103" s="37"/>
      <c r="B103" s="38"/>
      <c r="C103" s="199" t="s">
        <v>116</v>
      </c>
      <c r="D103" s="199" t="s">
        <v>118</v>
      </c>
      <c r="E103" s="200" t="s">
        <v>141</v>
      </c>
      <c r="F103" s="201" t="s">
        <v>142</v>
      </c>
      <c r="G103" s="202" t="s">
        <v>132</v>
      </c>
      <c r="H103" s="203">
        <v>92.920000000000002</v>
      </c>
      <c r="I103" s="204"/>
      <c r="J103" s="205">
        <f>ROUND(I103*H103,2)</f>
        <v>0</v>
      </c>
      <c r="K103" s="201" t="s">
        <v>122</v>
      </c>
      <c r="L103" s="43"/>
      <c r="M103" s="206" t="s">
        <v>19</v>
      </c>
      <c r="N103" s="207" t="s">
        <v>43</v>
      </c>
      <c r="O103" s="83"/>
      <c r="P103" s="208">
        <f>O103*H103</f>
        <v>0</v>
      </c>
      <c r="Q103" s="208">
        <v>0.00083960000000000003</v>
      </c>
      <c r="R103" s="208">
        <f>Q103*H103</f>
        <v>0.078015632000000001</v>
      </c>
      <c r="S103" s="208">
        <v>0</v>
      </c>
      <c r="T103" s="20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0" t="s">
        <v>123</v>
      </c>
      <c r="AT103" s="210" t="s">
        <v>118</v>
      </c>
      <c r="AU103" s="210" t="s">
        <v>82</v>
      </c>
      <c r="AY103" s="16" t="s">
        <v>115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80</v>
      </c>
      <c r="BK103" s="211">
        <f>ROUND(I103*H103,2)</f>
        <v>0</v>
      </c>
      <c r="BL103" s="16" t="s">
        <v>123</v>
      </c>
      <c r="BM103" s="210" t="s">
        <v>143</v>
      </c>
    </row>
    <row r="104" s="2" customFormat="1">
      <c r="A104" s="37"/>
      <c r="B104" s="38"/>
      <c r="C104" s="39"/>
      <c r="D104" s="212" t="s">
        <v>125</v>
      </c>
      <c r="E104" s="39"/>
      <c r="F104" s="213" t="s">
        <v>144</v>
      </c>
      <c r="G104" s="39"/>
      <c r="H104" s="39"/>
      <c r="I104" s="214"/>
      <c r="J104" s="39"/>
      <c r="K104" s="39"/>
      <c r="L104" s="43"/>
      <c r="M104" s="215"/>
      <c r="N104" s="216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125</v>
      </c>
      <c r="AU104" s="16" t="s">
        <v>82</v>
      </c>
    </row>
    <row r="105" s="13" customFormat="1">
      <c r="A105" s="13"/>
      <c r="B105" s="217"/>
      <c r="C105" s="218"/>
      <c r="D105" s="219" t="s">
        <v>135</v>
      </c>
      <c r="E105" s="220" t="s">
        <v>19</v>
      </c>
      <c r="F105" s="221" t="s">
        <v>136</v>
      </c>
      <c r="G105" s="218"/>
      <c r="H105" s="222">
        <v>34.719999999999999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135</v>
      </c>
      <c r="AU105" s="228" t="s">
        <v>82</v>
      </c>
      <c r="AV105" s="13" t="s">
        <v>82</v>
      </c>
      <c r="AW105" s="13" t="s">
        <v>33</v>
      </c>
      <c r="AX105" s="13" t="s">
        <v>72</v>
      </c>
      <c r="AY105" s="228" t="s">
        <v>115</v>
      </c>
    </row>
    <row r="106" s="13" customFormat="1">
      <c r="A106" s="13"/>
      <c r="B106" s="217"/>
      <c r="C106" s="218"/>
      <c r="D106" s="219" t="s">
        <v>135</v>
      </c>
      <c r="E106" s="220" t="s">
        <v>19</v>
      </c>
      <c r="F106" s="221" t="s">
        <v>137</v>
      </c>
      <c r="G106" s="218"/>
      <c r="H106" s="222">
        <v>14.699999999999999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135</v>
      </c>
      <c r="AU106" s="228" t="s">
        <v>82</v>
      </c>
      <c r="AV106" s="13" t="s">
        <v>82</v>
      </c>
      <c r="AW106" s="13" t="s">
        <v>33</v>
      </c>
      <c r="AX106" s="13" t="s">
        <v>72</v>
      </c>
      <c r="AY106" s="228" t="s">
        <v>115</v>
      </c>
    </row>
    <row r="107" s="13" customFormat="1">
      <c r="A107" s="13"/>
      <c r="B107" s="217"/>
      <c r="C107" s="218"/>
      <c r="D107" s="219" t="s">
        <v>135</v>
      </c>
      <c r="E107" s="220" t="s">
        <v>19</v>
      </c>
      <c r="F107" s="221" t="s">
        <v>138</v>
      </c>
      <c r="G107" s="218"/>
      <c r="H107" s="222">
        <v>20.100000000000001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135</v>
      </c>
      <c r="AU107" s="228" t="s">
        <v>82</v>
      </c>
      <c r="AV107" s="13" t="s">
        <v>82</v>
      </c>
      <c r="AW107" s="13" t="s">
        <v>33</v>
      </c>
      <c r="AX107" s="13" t="s">
        <v>72</v>
      </c>
      <c r="AY107" s="228" t="s">
        <v>115</v>
      </c>
    </row>
    <row r="108" s="13" customFormat="1">
      <c r="A108" s="13"/>
      <c r="B108" s="217"/>
      <c r="C108" s="218"/>
      <c r="D108" s="219" t="s">
        <v>135</v>
      </c>
      <c r="E108" s="220" t="s">
        <v>19</v>
      </c>
      <c r="F108" s="221" t="s">
        <v>139</v>
      </c>
      <c r="G108" s="218"/>
      <c r="H108" s="222">
        <v>23.399999999999999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135</v>
      </c>
      <c r="AU108" s="228" t="s">
        <v>82</v>
      </c>
      <c r="AV108" s="13" t="s">
        <v>82</v>
      </c>
      <c r="AW108" s="13" t="s">
        <v>33</v>
      </c>
      <c r="AX108" s="13" t="s">
        <v>72</v>
      </c>
      <c r="AY108" s="228" t="s">
        <v>115</v>
      </c>
    </row>
    <row r="109" s="14" customFormat="1">
      <c r="A109" s="14"/>
      <c r="B109" s="229"/>
      <c r="C109" s="230"/>
      <c r="D109" s="219" t="s">
        <v>135</v>
      </c>
      <c r="E109" s="231" t="s">
        <v>19</v>
      </c>
      <c r="F109" s="232" t="s">
        <v>140</v>
      </c>
      <c r="G109" s="230"/>
      <c r="H109" s="233">
        <v>92.920000000000016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135</v>
      </c>
      <c r="AU109" s="239" t="s">
        <v>82</v>
      </c>
      <c r="AV109" s="14" t="s">
        <v>123</v>
      </c>
      <c r="AW109" s="14" t="s">
        <v>33</v>
      </c>
      <c r="AX109" s="14" t="s">
        <v>80</v>
      </c>
      <c r="AY109" s="239" t="s">
        <v>115</v>
      </c>
    </row>
    <row r="110" s="2" customFormat="1" ht="55.5" customHeight="1">
      <c r="A110" s="37"/>
      <c r="B110" s="38"/>
      <c r="C110" s="199" t="s">
        <v>123</v>
      </c>
      <c r="D110" s="199" t="s">
        <v>118</v>
      </c>
      <c r="E110" s="200" t="s">
        <v>145</v>
      </c>
      <c r="F110" s="201" t="s">
        <v>146</v>
      </c>
      <c r="G110" s="202" t="s">
        <v>147</v>
      </c>
      <c r="H110" s="203">
        <v>18.399999999999999</v>
      </c>
      <c r="I110" s="204"/>
      <c r="J110" s="205">
        <f>ROUND(I110*H110,2)</f>
        <v>0</v>
      </c>
      <c r="K110" s="201" t="s">
        <v>122</v>
      </c>
      <c r="L110" s="43"/>
      <c r="M110" s="206" t="s">
        <v>19</v>
      </c>
      <c r="N110" s="207" t="s">
        <v>43</v>
      </c>
      <c r="O110" s="83"/>
      <c r="P110" s="208">
        <f>O110*H110</f>
        <v>0</v>
      </c>
      <c r="Q110" s="208">
        <v>0.00046548210000000001</v>
      </c>
      <c r="R110" s="208">
        <f>Q110*H110</f>
        <v>0.0085648706399999996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123</v>
      </c>
      <c r="AT110" s="210" t="s">
        <v>118</v>
      </c>
      <c r="AU110" s="210" t="s">
        <v>82</v>
      </c>
      <c r="AY110" s="16" t="s">
        <v>115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80</v>
      </c>
      <c r="BK110" s="211">
        <f>ROUND(I110*H110,2)</f>
        <v>0</v>
      </c>
      <c r="BL110" s="16" t="s">
        <v>123</v>
      </c>
      <c r="BM110" s="210" t="s">
        <v>148</v>
      </c>
    </row>
    <row r="111" s="2" customFormat="1">
      <c r="A111" s="37"/>
      <c r="B111" s="38"/>
      <c r="C111" s="39"/>
      <c r="D111" s="212" t="s">
        <v>125</v>
      </c>
      <c r="E111" s="39"/>
      <c r="F111" s="213" t="s">
        <v>149</v>
      </c>
      <c r="G111" s="39"/>
      <c r="H111" s="39"/>
      <c r="I111" s="214"/>
      <c r="J111" s="39"/>
      <c r="K111" s="39"/>
      <c r="L111" s="43"/>
      <c r="M111" s="215"/>
      <c r="N111" s="216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82</v>
      </c>
    </row>
    <row r="112" s="13" customFormat="1">
      <c r="A112" s="13"/>
      <c r="B112" s="217"/>
      <c r="C112" s="218"/>
      <c r="D112" s="219" t="s">
        <v>135</v>
      </c>
      <c r="E112" s="220" t="s">
        <v>19</v>
      </c>
      <c r="F112" s="221" t="s">
        <v>150</v>
      </c>
      <c r="G112" s="218"/>
      <c r="H112" s="222">
        <v>18.399999999999999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135</v>
      </c>
      <c r="AU112" s="228" t="s">
        <v>82</v>
      </c>
      <c r="AV112" s="13" t="s">
        <v>82</v>
      </c>
      <c r="AW112" s="13" t="s">
        <v>33</v>
      </c>
      <c r="AX112" s="13" t="s">
        <v>80</v>
      </c>
      <c r="AY112" s="228" t="s">
        <v>115</v>
      </c>
    </row>
    <row r="113" s="12" customFormat="1" ht="22.8" customHeight="1">
      <c r="A113" s="12"/>
      <c r="B113" s="183"/>
      <c r="C113" s="184"/>
      <c r="D113" s="185" t="s">
        <v>71</v>
      </c>
      <c r="E113" s="197" t="s">
        <v>151</v>
      </c>
      <c r="F113" s="197" t="s">
        <v>152</v>
      </c>
      <c r="G113" s="184"/>
      <c r="H113" s="184"/>
      <c r="I113" s="187"/>
      <c r="J113" s="198">
        <f>BK113</f>
        <v>0</v>
      </c>
      <c r="K113" s="184"/>
      <c r="L113" s="189"/>
      <c r="M113" s="190"/>
      <c r="N113" s="191"/>
      <c r="O113" s="191"/>
      <c r="P113" s="192">
        <f>SUM(P114:P125)</f>
        <v>0</v>
      </c>
      <c r="Q113" s="191"/>
      <c r="R113" s="192">
        <f>SUM(R114:R125)</f>
        <v>0.60660000000000003</v>
      </c>
      <c r="S113" s="191"/>
      <c r="T113" s="193">
        <f>SUM(T114:T125)</f>
        <v>0.44000000000000006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4" t="s">
        <v>80</v>
      </c>
      <c r="AT113" s="195" t="s">
        <v>71</v>
      </c>
      <c r="AU113" s="195" t="s">
        <v>80</v>
      </c>
      <c r="AY113" s="194" t="s">
        <v>115</v>
      </c>
      <c r="BK113" s="196">
        <f>SUM(BK114:BK125)</f>
        <v>0</v>
      </c>
    </row>
    <row r="114" s="2" customFormat="1" ht="37.8" customHeight="1">
      <c r="A114" s="37"/>
      <c r="B114" s="38"/>
      <c r="C114" s="199" t="s">
        <v>153</v>
      </c>
      <c r="D114" s="199" t="s">
        <v>118</v>
      </c>
      <c r="E114" s="200" t="s">
        <v>154</v>
      </c>
      <c r="F114" s="201" t="s">
        <v>155</v>
      </c>
      <c r="G114" s="202" t="s">
        <v>147</v>
      </c>
      <c r="H114" s="203">
        <v>19</v>
      </c>
      <c r="I114" s="204"/>
      <c r="J114" s="205">
        <f>ROUND(I114*H114,2)</f>
        <v>0</v>
      </c>
      <c r="K114" s="201" t="s">
        <v>122</v>
      </c>
      <c r="L114" s="43"/>
      <c r="M114" s="206" t="s">
        <v>19</v>
      </c>
      <c r="N114" s="207" t="s">
        <v>43</v>
      </c>
      <c r="O114" s="83"/>
      <c r="P114" s="208">
        <f>O114*H114</f>
        <v>0</v>
      </c>
      <c r="Q114" s="208">
        <v>0.029999999999999999</v>
      </c>
      <c r="R114" s="208">
        <f>Q114*H114</f>
        <v>0.56999999999999995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123</v>
      </c>
      <c r="AT114" s="210" t="s">
        <v>118</v>
      </c>
      <c r="AU114" s="210" t="s">
        <v>82</v>
      </c>
      <c r="AY114" s="16" t="s">
        <v>115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80</v>
      </c>
      <c r="BK114" s="211">
        <f>ROUND(I114*H114,2)</f>
        <v>0</v>
      </c>
      <c r="BL114" s="16" t="s">
        <v>123</v>
      </c>
      <c r="BM114" s="210" t="s">
        <v>156</v>
      </c>
    </row>
    <row r="115" s="2" customFormat="1">
      <c r="A115" s="37"/>
      <c r="B115" s="38"/>
      <c r="C115" s="39"/>
      <c r="D115" s="212" t="s">
        <v>125</v>
      </c>
      <c r="E115" s="39"/>
      <c r="F115" s="213" t="s">
        <v>157</v>
      </c>
      <c r="G115" s="39"/>
      <c r="H115" s="39"/>
      <c r="I115" s="214"/>
      <c r="J115" s="39"/>
      <c r="K115" s="39"/>
      <c r="L115" s="43"/>
      <c r="M115" s="215"/>
      <c r="N115" s="216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125</v>
      </c>
      <c r="AU115" s="16" t="s">
        <v>82</v>
      </c>
    </row>
    <row r="116" s="13" customFormat="1">
      <c r="A116" s="13"/>
      <c r="B116" s="217"/>
      <c r="C116" s="218"/>
      <c r="D116" s="219" t="s">
        <v>135</v>
      </c>
      <c r="E116" s="220" t="s">
        <v>19</v>
      </c>
      <c r="F116" s="221" t="s">
        <v>158</v>
      </c>
      <c r="G116" s="218"/>
      <c r="H116" s="222">
        <v>19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135</v>
      </c>
      <c r="AU116" s="228" t="s">
        <v>82</v>
      </c>
      <c r="AV116" s="13" t="s">
        <v>82</v>
      </c>
      <c r="AW116" s="13" t="s">
        <v>33</v>
      </c>
      <c r="AX116" s="13" t="s">
        <v>80</v>
      </c>
      <c r="AY116" s="228" t="s">
        <v>115</v>
      </c>
    </row>
    <row r="117" s="2" customFormat="1" ht="37.8" customHeight="1">
      <c r="A117" s="37"/>
      <c r="B117" s="38"/>
      <c r="C117" s="199" t="s">
        <v>128</v>
      </c>
      <c r="D117" s="199" t="s">
        <v>118</v>
      </c>
      <c r="E117" s="200" t="s">
        <v>159</v>
      </c>
      <c r="F117" s="201" t="s">
        <v>160</v>
      </c>
      <c r="G117" s="202" t="s">
        <v>132</v>
      </c>
      <c r="H117" s="203">
        <v>60</v>
      </c>
      <c r="I117" s="204"/>
      <c r="J117" s="205">
        <f>ROUND(I117*H117,2)</f>
        <v>0</v>
      </c>
      <c r="K117" s="201" t="s">
        <v>122</v>
      </c>
      <c r="L117" s="43"/>
      <c r="M117" s="206" t="s">
        <v>19</v>
      </c>
      <c r="N117" s="207" t="s">
        <v>43</v>
      </c>
      <c r="O117" s="83"/>
      <c r="P117" s="208">
        <f>O117*H117</f>
        <v>0</v>
      </c>
      <c r="Q117" s="208">
        <v>0.00021000000000000001</v>
      </c>
      <c r="R117" s="208">
        <f>Q117*H117</f>
        <v>0.0126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123</v>
      </c>
      <c r="AT117" s="210" t="s">
        <v>118</v>
      </c>
      <c r="AU117" s="210" t="s">
        <v>82</v>
      </c>
      <c r="AY117" s="16" t="s">
        <v>115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80</v>
      </c>
      <c r="BK117" s="211">
        <f>ROUND(I117*H117,2)</f>
        <v>0</v>
      </c>
      <c r="BL117" s="16" t="s">
        <v>123</v>
      </c>
      <c r="BM117" s="210" t="s">
        <v>161</v>
      </c>
    </row>
    <row r="118" s="2" customFormat="1">
      <c r="A118" s="37"/>
      <c r="B118" s="38"/>
      <c r="C118" s="39"/>
      <c r="D118" s="212" t="s">
        <v>125</v>
      </c>
      <c r="E118" s="39"/>
      <c r="F118" s="213" t="s">
        <v>162</v>
      </c>
      <c r="G118" s="39"/>
      <c r="H118" s="39"/>
      <c r="I118" s="214"/>
      <c r="J118" s="39"/>
      <c r="K118" s="39"/>
      <c r="L118" s="43"/>
      <c r="M118" s="215"/>
      <c r="N118" s="216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125</v>
      </c>
      <c r="AU118" s="16" t="s">
        <v>82</v>
      </c>
    </row>
    <row r="119" s="13" customFormat="1">
      <c r="A119" s="13"/>
      <c r="B119" s="217"/>
      <c r="C119" s="218"/>
      <c r="D119" s="219" t="s">
        <v>135</v>
      </c>
      <c r="E119" s="220" t="s">
        <v>19</v>
      </c>
      <c r="F119" s="221" t="s">
        <v>163</v>
      </c>
      <c r="G119" s="218"/>
      <c r="H119" s="222">
        <v>60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8" t="s">
        <v>135</v>
      </c>
      <c r="AU119" s="228" t="s">
        <v>82</v>
      </c>
      <c r="AV119" s="13" t="s">
        <v>82</v>
      </c>
      <c r="AW119" s="13" t="s">
        <v>33</v>
      </c>
      <c r="AX119" s="13" t="s">
        <v>80</v>
      </c>
      <c r="AY119" s="228" t="s">
        <v>115</v>
      </c>
    </row>
    <row r="120" s="2" customFormat="1" ht="24.15" customHeight="1">
      <c r="A120" s="37"/>
      <c r="B120" s="38"/>
      <c r="C120" s="199" t="s">
        <v>164</v>
      </c>
      <c r="D120" s="199" t="s">
        <v>118</v>
      </c>
      <c r="E120" s="200" t="s">
        <v>165</v>
      </c>
      <c r="F120" s="201" t="s">
        <v>166</v>
      </c>
      <c r="G120" s="202" t="s">
        <v>121</v>
      </c>
      <c r="H120" s="203">
        <v>0.20000000000000001</v>
      </c>
      <c r="I120" s="204"/>
      <c r="J120" s="205">
        <f>ROUND(I120*H120,2)</f>
        <v>0</v>
      </c>
      <c r="K120" s="201" t="s">
        <v>122</v>
      </c>
      <c r="L120" s="43"/>
      <c r="M120" s="206" t="s">
        <v>19</v>
      </c>
      <c r="N120" s="207" t="s">
        <v>43</v>
      </c>
      <c r="O120" s="83"/>
      <c r="P120" s="208">
        <f>O120*H120</f>
        <v>0</v>
      </c>
      <c r="Q120" s="208">
        <v>0.12</v>
      </c>
      <c r="R120" s="208">
        <f>Q120*H120</f>
        <v>0.024</v>
      </c>
      <c r="S120" s="208">
        <v>2.2000000000000002</v>
      </c>
      <c r="T120" s="209">
        <f>S120*H120</f>
        <v>0.44000000000000006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123</v>
      </c>
      <c r="AT120" s="210" t="s">
        <v>118</v>
      </c>
      <c r="AU120" s="210" t="s">
        <v>82</v>
      </c>
      <c r="AY120" s="16" t="s">
        <v>115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80</v>
      </c>
      <c r="BK120" s="211">
        <f>ROUND(I120*H120,2)</f>
        <v>0</v>
      </c>
      <c r="BL120" s="16" t="s">
        <v>123</v>
      </c>
      <c r="BM120" s="210" t="s">
        <v>167</v>
      </c>
    </row>
    <row r="121" s="2" customFormat="1">
      <c r="A121" s="37"/>
      <c r="B121" s="38"/>
      <c r="C121" s="39"/>
      <c r="D121" s="212" t="s">
        <v>125</v>
      </c>
      <c r="E121" s="39"/>
      <c r="F121" s="213" t="s">
        <v>168</v>
      </c>
      <c r="G121" s="39"/>
      <c r="H121" s="39"/>
      <c r="I121" s="214"/>
      <c r="J121" s="39"/>
      <c r="K121" s="39"/>
      <c r="L121" s="43"/>
      <c r="M121" s="215"/>
      <c r="N121" s="216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125</v>
      </c>
      <c r="AU121" s="16" t="s">
        <v>82</v>
      </c>
    </row>
    <row r="122" s="2" customFormat="1" ht="66.75" customHeight="1">
      <c r="A122" s="37"/>
      <c r="B122" s="38"/>
      <c r="C122" s="199" t="s">
        <v>169</v>
      </c>
      <c r="D122" s="199" t="s">
        <v>118</v>
      </c>
      <c r="E122" s="200" t="s">
        <v>170</v>
      </c>
      <c r="F122" s="201" t="s">
        <v>171</v>
      </c>
      <c r="G122" s="202" t="s">
        <v>172</v>
      </c>
      <c r="H122" s="203">
        <v>1</v>
      </c>
      <c r="I122" s="204"/>
      <c r="J122" s="205">
        <f>ROUND(I122*H122,2)</f>
        <v>0</v>
      </c>
      <c r="K122" s="201" t="s">
        <v>19</v>
      </c>
      <c r="L122" s="43"/>
      <c r="M122" s="206" t="s">
        <v>19</v>
      </c>
      <c r="N122" s="207" t="s">
        <v>43</v>
      </c>
      <c r="O122" s="83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80</v>
      </c>
      <c r="AT122" s="210" t="s">
        <v>118</v>
      </c>
      <c r="AU122" s="210" t="s">
        <v>82</v>
      </c>
      <c r="AY122" s="16" t="s">
        <v>115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80</v>
      </c>
      <c r="BK122" s="211">
        <f>ROUND(I122*H122,2)</f>
        <v>0</v>
      </c>
      <c r="BL122" s="16" t="s">
        <v>80</v>
      </c>
      <c r="BM122" s="210" t="s">
        <v>173</v>
      </c>
    </row>
    <row r="123" s="2" customFormat="1" ht="24.15" customHeight="1">
      <c r="A123" s="37"/>
      <c r="B123" s="38"/>
      <c r="C123" s="199" t="s">
        <v>174</v>
      </c>
      <c r="D123" s="199" t="s">
        <v>118</v>
      </c>
      <c r="E123" s="200" t="s">
        <v>175</v>
      </c>
      <c r="F123" s="201" t="s">
        <v>176</v>
      </c>
      <c r="G123" s="202" t="s">
        <v>147</v>
      </c>
      <c r="H123" s="203">
        <v>16</v>
      </c>
      <c r="I123" s="204"/>
      <c r="J123" s="205">
        <f>ROUND(I123*H123,2)</f>
        <v>0</v>
      </c>
      <c r="K123" s="201" t="s">
        <v>19</v>
      </c>
      <c r="L123" s="43"/>
      <c r="M123" s="206" t="s">
        <v>19</v>
      </c>
      <c r="N123" s="207" t="s">
        <v>43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123</v>
      </c>
      <c r="AT123" s="210" t="s">
        <v>118</v>
      </c>
      <c r="AU123" s="210" t="s">
        <v>82</v>
      </c>
      <c r="AY123" s="16" t="s">
        <v>115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80</v>
      </c>
      <c r="BK123" s="211">
        <f>ROUND(I123*H123,2)</f>
        <v>0</v>
      </c>
      <c r="BL123" s="16" t="s">
        <v>123</v>
      </c>
      <c r="BM123" s="210" t="s">
        <v>177</v>
      </c>
    </row>
    <row r="124" s="13" customFormat="1">
      <c r="A124" s="13"/>
      <c r="B124" s="217"/>
      <c r="C124" s="218"/>
      <c r="D124" s="219" t="s">
        <v>135</v>
      </c>
      <c r="E124" s="220" t="s">
        <v>19</v>
      </c>
      <c r="F124" s="221" t="s">
        <v>178</v>
      </c>
      <c r="G124" s="218"/>
      <c r="H124" s="222">
        <v>16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135</v>
      </c>
      <c r="AU124" s="228" t="s">
        <v>82</v>
      </c>
      <c r="AV124" s="13" t="s">
        <v>82</v>
      </c>
      <c r="AW124" s="13" t="s">
        <v>33</v>
      </c>
      <c r="AX124" s="13" t="s">
        <v>80</v>
      </c>
      <c r="AY124" s="228" t="s">
        <v>115</v>
      </c>
    </row>
    <row r="125" s="2" customFormat="1" ht="24.15" customHeight="1">
      <c r="A125" s="37"/>
      <c r="B125" s="38"/>
      <c r="C125" s="199" t="s">
        <v>151</v>
      </c>
      <c r="D125" s="199" t="s">
        <v>118</v>
      </c>
      <c r="E125" s="200" t="s">
        <v>179</v>
      </c>
      <c r="F125" s="201" t="s">
        <v>180</v>
      </c>
      <c r="G125" s="202" t="s">
        <v>19</v>
      </c>
      <c r="H125" s="203">
        <v>1</v>
      </c>
      <c r="I125" s="204"/>
      <c r="J125" s="205">
        <f>ROUND(I125*H125,2)</f>
        <v>0</v>
      </c>
      <c r="K125" s="201" t="s">
        <v>19</v>
      </c>
      <c r="L125" s="43"/>
      <c r="M125" s="206" t="s">
        <v>19</v>
      </c>
      <c r="N125" s="207" t="s">
        <v>43</v>
      </c>
      <c r="O125" s="83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123</v>
      </c>
      <c r="AT125" s="210" t="s">
        <v>118</v>
      </c>
      <c r="AU125" s="210" t="s">
        <v>82</v>
      </c>
      <c r="AY125" s="16" t="s">
        <v>115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80</v>
      </c>
      <c r="BK125" s="211">
        <f>ROUND(I125*H125,2)</f>
        <v>0</v>
      </c>
      <c r="BL125" s="16" t="s">
        <v>123</v>
      </c>
      <c r="BM125" s="210" t="s">
        <v>181</v>
      </c>
    </row>
    <row r="126" s="12" customFormat="1" ht="25.92" customHeight="1">
      <c r="A126" s="12"/>
      <c r="B126" s="183"/>
      <c r="C126" s="184"/>
      <c r="D126" s="185" t="s">
        <v>71</v>
      </c>
      <c r="E126" s="186" t="s">
        <v>182</v>
      </c>
      <c r="F126" s="186" t="s">
        <v>183</v>
      </c>
      <c r="G126" s="184"/>
      <c r="H126" s="184"/>
      <c r="I126" s="187"/>
      <c r="J126" s="188">
        <f>BK126</f>
        <v>0</v>
      </c>
      <c r="K126" s="184"/>
      <c r="L126" s="189"/>
      <c r="M126" s="190"/>
      <c r="N126" s="191"/>
      <c r="O126" s="191"/>
      <c r="P126" s="192">
        <f>P127+P133+P153</f>
        <v>0</v>
      </c>
      <c r="Q126" s="191"/>
      <c r="R126" s="192">
        <f>R127+R133+R153</f>
        <v>20.837015869727995</v>
      </c>
      <c r="S126" s="191"/>
      <c r="T126" s="193">
        <f>T127+T133+T153</f>
        <v>1.8892800000000001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4" t="s">
        <v>82</v>
      </c>
      <c r="AT126" s="195" t="s">
        <v>71</v>
      </c>
      <c r="AU126" s="195" t="s">
        <v>72</v>
      </c>
      <c r="AY126" s="194" t="s">
        <v>115</v>
      </c>
      <c r="BK126" s="196">
        <f>BK127+BK133+BK153</f>
        <v>0</v>
      </c>
    </row>
    <row r="127" s="12" customFormat="1" ht="22.8" customHeight="1">
      <c r="A127" s="12"/>
      <c r="B127" s="183"/>
      <c r="C127" s="184"/>
      <c r="D127" s="185" t="s">
        <v>71</v>
      </c>
      <c r="E127" s="197" t="s">
        <v>184</v>
      </c>
      <c r="F127" s="197" t="s">
        <v>185</v>
      </c>
      <c r="G127" s="184"/>
      <c r="H127" s="184"/>
      <c r="I127" s="187"/>
      <c r="J127" s="198">
        <f>BK127</f>
        <v>0</v>
      </c>
      <c r="K127" s="184"/>
      <c r="L127" s="189"/>
      <c r="M127" s="190"/>
      <c r="N127" s="191"/>
      <c r="O127" s="191"/>
      <c r="P127" s="192">
        <f>SUM(P128:P132)</f>
        <v>0</v>
      </c>
      <c r="Q127" s="191"/>
      <c r="R127" s="192">
        <f>SUM(R128:R132)</f>
        <v>0.1398624</v>
      </c>
      <c r="S127" s="191"/>
      <c r="T127" s="193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4" t="s">
        <v>82</v>
      </c>
      <c r="AT127" s="195" t="s">
        <v>71</v>
      </c>
      <c r="AU127" s="195" t="s">
        <v>80</v>
      </c>
      <c r="AY127" s="194" t="s">
        <v>115</v>
      </c>
      <c r="BK127" s="196">
        <f>SUM(BK128:BK132)</f>
        <v>0</v>
      </c>
    </row>
    <row r="128" s="2" customFormat="1" ht="24.15" customHeight="1">
      <c r="A128" s="37"/>
      <c r="B128" s="38"/>
      <c r="C128" s="199" t="s">
        <v>186</v>
      </c>
      <c r="D128" s="199" t="s">
        <v>118</v>
      </c>
      <c r="E128" s="200" t="s">
        <v>187</v>
      </c>
      <c r="F128" s="201" t="s">
        <v>188</v>
      </c>
      <c r="G128" s="202" t="s">
        <v>132</v>
      </c>
      <c r="H128" s="203">
        <v>25</v>
      </c>
      <c r="I128" s="204"/>
      <c r="J128" s="205">
        <f>ROUND(I128*H128,2)</f>
        <v>0</v>
      </c>
      <c r="K128" s="201" t="s">
        <v>122</v>
      </c>
      <c r="L128" s="43"/>
      <c r="M128" s="206" t="s">
        <v>19</v>
      </c>
      <c r="N128" s="207" t="s">
        <v>43</v>
      </c>
      <c r="O128" s="83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189</v>
      </c>
      <c r="AT128" s="210" t="s">
        <v>118</v>
      </c>
      <c r="AU128" s="210" t="s">
        <v>82</v>
      </c>
      <c r="AY128" s="16" t="s">
        <v>115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80</v>
      </c>
      <c r="BK128" s="211">
        <f>ROUND(I128*H128,2)</f>
        <v>0</v>
      </c>
      <c r="BL128" s="16" t="s">
        <v>189</v>
      </c>
      <c r="BM128" s="210" t="s">
        <v>190</v>
      </c>
    </row>
    <row r="129" s="2" customFormat="1">
      <c r="A129" s="37"/>
      <c r="B129" s="38"/>
      <c r="C129" s="39"/>
      <c r="D129" s="212" t="s">
        <v>125</v>
      </c>
      <c r="E129" s="39"/>
      <c r="F129" s="213" t="s">
        <v>191</v>
      </c>
      <c r="G129" s="39"/>
      <c r="H129" s="39"/>
      <c r="I129" s="214"/>
      <c r="J129" s="39"/>
      <c r="K129" s="39"/>
      <c r="L129" s="43"/>
      <c r="M129" s="215"/>
      <c r="N129" s="216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125</v>
      </c>
      <c r="AU129" s="16" t="s">
        <v>82</v>
      </c>
    </row>
    <row r="130" s="13" customFormat="1">
      <c r="A130" s="13"/>
      <c r="B130" s="217"/>
      <c r="C130" s="218"/>
      <c r="D130" s="219" t="s">
        <v>135</v>
      </c>
      <c r="E130" s="220" t="s">
        <v>19</v>
      </c>
      <c r="F130" s="221" t="s">
        <v>192</v>
      </c>
      <c r="G130" s="218"/>
      <c r="H130" s="222">
        <v>25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8" t="s">
        <v>135</v>
      </c>
      <c r="AU130" s="228" t="s">
        <v>82</v>
      </c>
      <c r="AV130" s="13" t="s">
        <v>82</v>
      </c>
      <c r="AW130" s="13" t="s">
        <v>33</v>
      </c>
      <c r="AX130" s="13" t="s">
        <v>80</v>
      </c>
      <c r="AY130" s="228" t="s">
        <v>115</v>
      </c>
    </row>
    <row r="131" s="2" customFormat="1" ht="44.25" customHeight="1">
      <c r="A131" s="37"/>
      <c r="B131" s="38"/>
      <c r="C131" s="240" t="s">
        <v>193</v>
      </c>
      <c r="D131" s="240" t="s">
        <v>194</v>
      </c>
      <c r="E131" s="241" t="s">
        <v>195</v>
      </c>
      <c r="F131" s="242" t="s">
        <v>196</v>
      </c>
      <c r="G131" s="243" t="s">
        <v>132</v>
      </c>
      <c r="H131" s="244">
        <v>29.138000000000002</v>
      </c>
      <c r="I131" s="245"/>
      <c r="J131" s="246">
        <f>ROUND(I131*H131,2)</f>
        <v>0</v>
      </c>
      <c r="K131" s="242" t="s">
        <v>122</v>
      </c>
      <c r="L131" s="247"/>
      <c r="M131" s="248" t="s">
        <v>19</v>
      </c>
      <c r="N131" s="249" t="s">
        <v>43</v>
      </c>
      <c r="O131" s="83"/>
      <c r="P131" s="208">
        <f>O131*H131</f>
        <v>0</v>
      </c>
      <c r="Q131" s="208">
        <v>0.0047999999999999996</v>
      </c>
      <c r="R131" s="208">
        <f>Q131*H131</f>
        <v>0.1398624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197</v>
      </c>
      <c r="AT131" s="210" t="s">
        <v>194</v>
      </c>
      <c r="AU131" s="210" t="s">
        <v>82</v>
      </c>
      <c r="AY131" s="16" t="s">
        <v>115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80</v>
      </c>
      <c r="BK131" s="211">
        <f>ROUND(I131*H131,2)</f>
        <v>0</v>
      </c>
      <c r="BL131" s="16" t="s">
        <v>189</v>
      </c>
      <c r="BM131" s="210" t="s">
        <v>198</v>
      </c>
    </row>
    <row r="132" s="13" customFormat="1">
      <c r="A132" s="13"/>
      <c r="B132" s="217"/>
      <c r="C132" s="218"/>
      <c r="D132" s="219" t="s">
        <v>135</v>
      </c>
      <c r="E132" s="218"/>
      <c r="F132" s="221" t="s">
        <v>199</v>
      </c>
      <c r="G132" s="218"/>
      <c r="H132" s="222">
        <v>29.138000000000002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8" t="s">
        <v>135</v>
      </c>
      <c r="AU132" s="228" t="s">
        <v>82</v>
      </c>
      <c r="AV132" s="13" t="s">
        <v>82</v>
      </c>
      <c r="AW132" s="13" t="s">
        <v>4</v>
      </c>
      <c r="AX132" s="13" t="s">
        <v>80</v>
      </c>
      <c r="AY132" s="228" t="s">
        <v>115</v>
      </c>
    </row>
    <row r="133" s="12" customFormat="1" ht="22.8" customHeight="1">
      <c r="A133" s="12"/>
      <c r="B133" s="183"/>
      <c r="C133" s="184"/>
      <c r="D133" s="185" t="s">
        <v>71</v>
      </c>
      <c r="E133" s="197" t="s">
        <v>200</v>
      </c>
      <c r="F133" s="197" t="s">
        <v>201</v>
      </c>
      <c r="G133" s="184"/>
      <c r="H133" s="184"/>
      <c r="I133" s="187"/>
      <c r="J133" s="198">
        <f>BK133</f>
        <v>0</v>
      </c>
      <c r="K133" s="184"/>
      <c r="L133" s="189"/>
      <c r="M133" s="190"/>
      <c r="N133" s="191"/>
      <c r="O133" s="191"/>
      <c r="P133" s="192">
        <f>SUM(P134:P152)</f>
        <v>0</v>
      </c>
      <c r="Q133" s="191"/>
      <c r="R133" s="192">
        <f>SUM(R134:R152)</f>
        <v>20.469273999999999</v>
      </c>
      <c r="S133" s="191"/>
      <c r="T133" s="193">
        <f>SUM(T134:T152)</f>
        <v>1.8892800000000001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4" t="s">
        <v>82</v>
      </c>
      <c r="AT133" s="195" t="s">
        <v>71</v>
      </c>
      <c r="AU133" s="195" t="s">
        <v>80</v>
      </c>
      <c r="AY133" s="194" t="s">
        <v>115</v>
      </c>
      <c r="BK133" s="196">
        <f>SUM(BK134:BK152)</f>
        <v>0</v>
      </c>
    </row>
    <row r="134" s="2" customFormat="1" ht="24.15" customHeight="1">
      <c r="A134" s="37"/>
      <c r="B134" s="38"/>
      <c r="C134" s="199" t="s">
        <v>202</v>
      </c>
      <c r="D134" s="199" t="s">
        <v>118</v>
      </c>
      <c r="E134" s="200" t="s">
        <v>203</v>
      </c>
      <c r="F134" s="201" t="s">
        <v>204</v>
      </c>
      <c r="G134" s="202" t="s">
        <v>132</v>
      </c>
      <c r="H134" s="203">
        <v>78.719999999999999</v>
      </c>
      <c r="I134" s="204"/>
      <c r="J134" s="205">
        <f>ROUND(I134*H134,2)</f>
        <v>0</v>
      </c>
      <c r="K134" s="201" t="s">
        <v>122</v>
      </c>
      <c r="L134" s="43"/>
      <c r="M134" s="206" t="s">
        <v>19</v>
      </c>
      <c r="N134" s="207" t="s">
        <v>43</v>
      </c>
      <c r="O134" s="83"/>
      <c r="P134" s="208">
        <f>O134*H134</f>
        <v>0</v>
      </c>
      <c r="Q134" s="208">
        <v>0</v>
      </c>
      <c r="R134" s="208">
        <f>Q134*H134</f>
        <v>0</v>
      </c>
      <c r="S134" s="208">
        <v>0.024</v>
      </c>
      <c r="T134" s="209">
        <f>S134*H134</f>
        <v>1.8892800000000001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0" t="s">
        <v>189</v>
      </c>
      <c r="AT134" s="210" t="s">
        <v>118</v>
      </c>
      <c r="AU134" s="210" t="s">
        <v>82</v>
      </c>
      <c r="AY134" s="16" t="s">
        <v>115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6" t="s">
        <v>80</v>
      </c>
      <c r="BK134" s="211">
        <f>ROUND(I134*H134,2)</f>
        <v>0</v>
      </c>
      <c r="BL134" s="16" t="s">
        <v>189</v>
      </c>
      <c r="BM134" s="210" t="s">
        <v>205</v>
      </c>
    </row>
    <row r="135" s="2" customFormat="1">
      <c r="A135" s="37"/>
      <c r="B135" s="38"/>
      <c r="C135" s="39"/>
      <c r="D135" s="212" t="s">
        <v>125</v>
      </c>
      <c r="E135" s="39"/>
      <c r="F135" s="213" t="s">
        <v>206</v>
      </c>
      <c r="G135" s="39"/>
      <c r="H135" s="39"/>
      <c r="I135" s="214"/>
      <c r="J135" s="39"/>
      <c r="K135" s="39"/>
      <c r="L135" s="43"/>
      <c r="M135" s="215"/>
      <c r="N135" s="216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125</v>
      </c>
      <c r="AU135" s="16" t="s">
        <v>82</v>
      </c>
    </row>
    <row r="136" s="13" customFormat="1">
      <c r="A136" s="13"/>
      <c r="B136" s="217"/>
      <c r="C136" s="218"/>
      <c r="D136" s="219" t="s">
        <v>135</v>
      </c>
      <c r="E136" s="220" t="s">
        <v>19</v>
      </c>
      <c r="F136" s="221" t="s">
        <v>207</v>
      </c>
      <c r="G136" s="218"/>
      <c r="H136" s="222">
        <v>78.719999999999999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8" t="s">
        <v>135</v>
      </c>
      <c r="AU136" s="228" t="s">
        <v>82</v>
      </c>
      <c r="AV136" s="13" t="s">
        <v>82</v>
      </c>
      <c r="AW136" s="13" t="s">
        <v>33</v>
      </c>
      <c r="AX136" s="13" t="s">
        <v>80</v>
      </c>
      <c r="AY136" s="228" t="s">
        <v>115</v>
      </c>
    </row>
    <row r="137" s="2" customFormat="1" ht="24.15" customHeight="1">
      <c r="A137" s="37"/>
      <c r="B137" s="38"/>
      <c r="C137" s="199" t="s">
        <v>208</v>
      </c>
      <c r="D137" s="199" t="s">
        <v>118</v>
      </c>
      <c r="E137" s="200" t="s">
        <v>209</v>
      </c>
      <c r="F137" s="201" t="s">
        <v>210</v>
      </c>
      <c r="G137" s="202" t="s">
        <v>132</v>
      </c>
      <c r="H137" s="203">
        <v>78.719999999999999</v>
      </c>
      <c r="I137" s="204"/>
      <c r="J137" s="205">
        <f>ROUND(I137*H137,2)</f>
        <v>0</v>
      </c>
      <c r="K137" s="201" t="s">
        <v>122</v>
      </c>
      <c r="L137" s="43"/>
      <c r="M137" s="206" t="s">
        <v>19</v>
      </c>
      <c r="N137" s="207" t="s">
        <v>43</v>
      </c>
      <c r="O137" s="83"/>
      <c r="P137" s="208">
        <f>O137*H137</f>
        <v>0</v>
      </c>
      <c r="Q137" s="208">
        <v>0.000175</v>
      </c>
      <c r="R137" s="208">
        <f>Q137*H137</f>
        <v>0.013776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189</v>
      </c>
      <c r="AT137" s="210" t="s">
        <v>118</v>
      </c>
      <c r="AU137" s="210" t="s">
        <v>82</v>
      </c>
      <c r="AY137" s="16" t="s">
        <v>115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80</v>
      </c>
      <c r="BK137" s="211">
        <f>ROUND(I137*H137,2)</f>
        <v>0</v>
      </c>
      <c r="BL137" s="16" t="s">
        <v>189</v>
      </c>
      <c r="BM137" s="210" t="s">
        <v>211</v>
      </c>
    </row>
    <row r="138" s="2" customFormat="1">
      <c r="A138" s="37"/>
      <c r="B138" s="38"/>
      <c r="C138" s="39"/>
      <c r="D138" s="212" t="s">
        <v>125</v>
      </c>
      <c r="E138" s="39"/>
      <c r="F138" s="213" t="s">
        <v>212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125</v>
      </c>
      <c r="AU138" s="16" t="s">
        <v>82</v>
      </c>
    </row>
    <row r="139" s="13" customFormat="1">
      <c r="A139" s="13"/>
      <c r="B139" s="217"/>
      <c r="C139" s="218"/>
      <c r="D139" s="219" t="s">
        <v>135</v>
      </c>
      <c r="E139" s="220" t="s">
        <v>19</v>
      </c>
      <c r="F139" s="221" t="s">
        <v>213</v>
      </c>
      <c r="G139" s="218"/>
      <c r="H139" s="222">
        <v>78.719999999999999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135</v>
      </c>
      <c r="AU139" s="228" t="s">
        <v>82</v>
      </c>
      <c r="AV139" s="13" t="s">
        <v>82</v>
      </c>
      <c r="AW139" s="13" t="s">
        <v>33</v>
      </c>
      <c r="AX139" s="13" t="s">
        <v>80</v>
      </c>
      <c r="AY139" s="228" t="s">
        <v>115</v>
      </c>
    </row>
    <row r="140" s="2" customFormat="1" ht="33" customHeight="1">
      <c r="A140" s="37"/>
      <c r="B140" s="38"/>
      <c r="C140" s="199" t="s">
        <v>8</v>
      </c>
      <c r="D140" s="199" t="s">
        <v>118</v>
      </c>
      <c r="E140" s="200" t="s">
        <v>214</v>
      </c>
      <c r="F140" s="201" t="s">
        <v>215</v>
      </c>
      <c r="G140" s="202" t="s">
        <v>132</v>
      </c>
      <c r="H140" s="203">
        <v>73.799999999999997</v>
      </c>
      <c r="I140" s="204"/>
      <c r="J140" s="205">
        <f>ROUND(I140*H140,2)</f>
        <v>0</v>
      </c>
      <c r="K140" s="201" t="s">
        <v>19</v>
      </c>
      <c r="L140" s="43"/>
      <c r="M140" s="206" t="s">
        <v>19</v>
      </c>
      <c r="N140" s="207" t="s">
        <v>43</v>
      </c>
      <c r="O140" s="83"/>
      <c r="P140" s="208">
        <f>O140*H140</f>
        <v>0</v>
      </c>
      <c r="Q140" s="208">
        <v>0.00021000000000000001</v>
      </c>
      <c r="R140" s="208">
        <f>Q140*H140</f>
        <v>0.015498</v>
      </c>
      <c r="S140" s="208">
        <v>0</v>
      </c>
      <c r="T140" s="20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0" t="s">
        <v>189</v>
      </c>
      <c r="AT140" s="210" t="s">
        <v>118</v>
      </c>
      <c r="AU140" s="210" t="s">
        <v>82</v>
      </c>
      <c r="AY140" s="16" t="s">
        <v>115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6" t="s">
        <v>80</v>
      </c>
      <c r="BK140" s="211">
        <f>ROUND(I140*H140,2)</f>
        <v>0</v>
      </c>
      <c r="BL140" s="16" t="s">
        <v>189</v>
      </c>
      <c r="BM140" s="210" t="s">
        <v>216</v>
      </c>
    </row>
    <row r="141" s="13" customFormat="1">
      <c r="A141" s="13"/>
      <c r="B141" s="217"/>
      <c r="C141" s="218"/>
      <c r="D141" s="219" t="s">
        <v>135</v>
      </c>
      <c r="E141" s="220" t="s">
        <v>19</v>
      </c>
      <c r="F141" s="221" t="s">
        <v>217</v>
      </c>
      <c r="G141" s="218"/>
      <c r="H141" s="222">
        <v>61.5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135</v>
      </c>
      <c r="AU141" s="228" t="s">
        <v>82</v>
      </c>
      <c r="AV141" s="13" t="s">
        <v>82</v>
      </c>
      <c r="AW141" s="13" t="s">
        <v>33</v>
      </c>
      <c r="AX141" s="13" t="s">
        <v>72</v>
      </c>
      <c r="AY141" s="228" t="s">
        <v>115</v>
      </c>
    </row>
    <row r="142" s="13" customFormat="1">
      <c r="A142" s="13"/>
      <c r="B142" s="217"/>
      <c r="C142" s="218"/>
      <c r="D142" s="219" t="s">
        <v>135</v>
      </c>
      <c r="E142" s="220" t="s">
        <v>19</v>
      </c>
      <c r="F142" s="221" t="s">
        <v>218</v>
      </c>
      <c r="G142" s="218"/>
      <c r="H142" s="222">
        <v>12.300000000000001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8" t="s">
        <v>135</v>
      </c>
      <c r="AU142" s="228" t="s">
        <v>82</v>
      </c>
      <c r="AV142" s="13" t="s">
        <v>82</v>
      </c>
      <c r="AW142" s="13" t="s">
        <v>33</v>
      </c>
      <c r="AX142" s="13" t="s">
        <v>72</v>
      </c>
      <c r="AY142" s="228" t="s">
        <v>115</v>
      </c>
    </row>
    <row r="143" s="14" customFormat="1">
      <c r="A143" s="14"/>
      <c r="B143" s="229"/>
      <c r="C143" s="230"/>
      <c r="D143" s="219" t="s">
        <v>135</v>
      </c>
      <c r="E143" s="231" t="s">
        <v>19</v>
      </c>
      <c r="F143" s="232" t="s">
        <v>140</v>
      </c>
      <c r="G143" s="230"/>
      <c r="H143" s="233">
        <v>73.799999999999997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135</v>
      </c>
      <c r="AU143" s="239" t="s">
        <v>82</v>
      </c>
      <c r="AV143" s="14" t="s">
        <v>123</v>
      </c>
      <c r="AW143" s="14" t="s">
        <v>33</v>
      </c>
      <c r="AX143" s="14" t="s">
        <v>80</v>
      </c>
      <c r="AY143" s="239" t="s">
        <v>115</v>
      </c>
    </row>
    <row r="144" s="2" customFormat="1" ht="37.8" customHeight="1">
      <c r="A144" s="37"/>
      <c r="B144" s="38"/>
      <c r="C144" s="199" t="s">
        <v>189</v>
      </c>
      <c r="D144" s="199" t="s">
        <v>118</v>
      </c>
      <c r="E144" s="200" t="s">
        <v>219</v>
      </c>
      <c r="F144" s="201" t="s">
        <v>220</v>
      </c>
      <c r="G144" s="202" t="s">
        <v>132</v>
      </c>
      <c r="H144" s="203">
        <v>4.9199999999999999</v>
      </c>
      <c r="I144" s="204"/>
      <c r="J144" s="205">
        <f>ROUND(I144*H144,2)</f>
        <v>0</v>
      </c>
      <c r="K144" s="201" t="s">
        <v>19</v>
      </c>
      <c r="L144" s="43"/>
      <c r="M144" s="206" t="s">
        <v>19</v>
      </c>
      <c r="N144" s="207" t="s">
        <v>43</v>
      </c>
      <c r="O144" s="83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0" t="s">
        <v>189</v>
      </c>
      <c r="AT144" s="210" t="s">
        <v>118</v>
      </c>
      <c r="AU144" s="210" t="s">
        <v>82</v>
      </c>
      <c r="AY144" s="16" t="s">
        <v>115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80</v>
      </c>
      <c r="BK144" s="211">
        <f>ROUND(I144*H144,2)</f>
        <v>0</v>
      </c>
      <c r="BL144" s="16" t="s">
        <v>189</v>
      </c>
      <c r="BM144" s="210" t="s">
        <v>221</v>
      </c>
    </row>
    <row r="145" s="13" customFormat="1">
      <c r="A145" s="13"/>
      <c r="B145" s="217"/>
      <c r="C145" s="218"/>
      <c r="D145" s="219" t="s">
        <v>135</v>
      </c>
      <c r="E145" s="220" t="s">
        <v>19</v>
      </c>
      <c r="F145" s="221" t="s">
        <v>222</v>
      </c>
      <c r="G145" s="218"/>
      <c r="H145" s="222">
        <v>4.9199999999999999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8" t="s">
        <v>135</v>
      </c>
      <c r="AU145" s="228" t="s">
        <v>82</v>
      </c>
      <c r="AV145" s="13" t="s">
        <v>82</v>
      </c>
      <c r="AW145" s="13" t="s">
        <v>33</v>
      </c>
      <c r="AX145" s="13" t="s">
        <v>80</v>
      </c>
      <c r="AY145" s="228" t="s">
        <v>115</v>
      </c>
    </row>
    <row r="146" s="2" customFormat="1" ht="16.5" customHeight="1">
      <c r="A146" s="37"/>
      <c r="B146" s="38"/>
      <c r="C146" s="240" t="s">
        <v>223</v>
      </c>
      <c r="D146" s="240" t="s">
        <v>194</v>
      </c>
      <c r="E146" s="241" t="s">
        <v>224</v>
      </c>
      <c r="F146" s="242" t="s">
        <v>225</v>
      </c>
      <c r="G146" s="243" t="s">
        <v>19</v>
      </c>
      <c r="H146" s="244">
        <v>7.2999999999999998</v>
      </c>
      <c r="I146" s="245"/>
      <c r="J146" s="246">
        <f>ROUND(I146*H146,2)</f>
        <v>0</v>
      </c>
      <c r="K146" s="242" t="s">
        <v>19</v>
      </c>
      <c r="L146" s="247"/>
      <c r="M146" s="248" t="s">
        <v>19</v>
      </c>
      <c r="N146" s="249" t="s">
        <v>43</v>
      </c>
      <c r="O146" s="83"/>
      <c r="P146" s="208">
        <f>O146*H146</f>
        <v>0</v>
      </c>
      <c r="Q146" s="208">
        <v>2.7999999999999998</v>
      </c>
      <c r="R146" s="208">
        <f>Q146*H146</f>
        <v>20.439999999999998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197</v>
      </c>
      <c r="AT146" s="210" t="s">
        <v>194</v>
      </c>
      <c r="AU146" s="210" t="s">
        <v>82</v>
      </c>
      <c r="AY146" s="16" t="s">
        <v>115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80</v>
      </c>
      <c r="BK146" s="211">
        <f>ROUND(I146*H146,2)</f>
        <v>0</v>
      </c>
      <c r="BL146" s="16" t="s">
        <v>189</v>
      </c>
      <c r="BM146" s="210" t="s">
        <v>226</v>
      </c>
    </row>
    <row r="147" s="13" customFormat="1">
      <c r="A147" s="13"/>
      <c r="B147" s="217"/>
      <c r="C147" s="218"/>
      <c r="D147" s="219" t="s">
        <v>135</v>
      </c>
      <c r="E147" s="220" t="s">
        <v>19</v>
      </c>
      <c r="F147" s="221" t="s">
        <v>227</v>
      </c>
      <c r="G147" s="218"/>
      <c r="H147" s="222">
        <v>5.5999999999999996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135</v>
      </c>
      <c r="AU147" s="228" t="s">
        <v>82</v>
      </c>
      <c r="AV147" s="13" t="s">
        <v>82</v>
      </c>
      <c r="AW147" s="13" t="s">
        <v>33</v>
      </c>
      <c r="AX147" s="13" t="s">
        <v>72</v>
      </c>
      <c r="AY147" s="228" t="s">
        <v>115</v>
      </c>
    </row>
    <row r="148" s="13" customFormat="1">
      <c r="A148" s="13"/>
      <c r="B148" s="217"/>
      <c r="C148" s="218"/>
      <c r="D148" s="219" t="s">
        <v>135</v>
      </c>
      <c r="E148" s="220" t="s">
        <v>19</v>
      </c>
      <c r="F148" s="221" t="s">
        <v>228</v>
      </c>
      <c r="G148" s="218"/>
      <c r="H148" s="222">
        <v>0.77800000000000002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8" t="s">
        <v>135</v>
      </c>
      <c r="AU148" s="228" t="s">
        <v>82</v>
      </c>
      <c r="AV148" s="13" t="s">
        <v>82</v>
      </c>
      <c r="AW148" s="13" t="s">
        <v>33</v>
      </c>
      <c r="AX148" s="13" t="s">
        <v>72</v>
      </c>
      <c r="AY148" s="228" t="s">
        <v>115</v>
      </c>
    </row>
    <row r="149" s="13" customFormat="1">
      <c r="A149" s="13"/>
      <c r="B149" s="217"/>
      <c r="C149" s="218"/>
      <c r="D149" s="219" t="s">
        <v>135</v>
      </c>
      <c r="E149" s="220" t="s">
        <v>19</v>
      </c>
      <c r="F149" s="221" t="s">
        <v>229</v>
      </c>
      <c r="G149" s="218"/>
      <c r="H149" s="222">
        <v>0.92200000000000004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8" t="s">
        <v>135</v>
      </c>
      <c r="AU149" s="228" t="s">
        <v>82</v>
      </c>
      <c r="AV149" s="13" t="s">
        <v>82</v>
      </c>
      <c r="AW149" s="13" t="s">
        <v>33</v>
      </c>
      <c r="AX149" s="13" t="s">
        <v>72</v>
      </c>
      <c r="AY149" s="228" t="s">
        <v>115</v>
      </c>
    </row>
    <row r="150" s="14" customFormat="1">
      <c r="A150" s="14"/>
      <c r="B150" s="229"/>
      <c r="C150" s="230"/>
      <c r="D150" s="219" t="s">
        <v>135</v>
      </c>
      <c r="E150" s="231" t="s">
        <v>19</v>
      </c>
      <c r="F150" s="232" t="s">
        <v>140</v>
      </c>
      <c r="G150" s="230"/>
      <c r="H150" s="233">
        <v>7.2999999999999998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9" t="s">
        <v>135</v>
      </c>
      <c r="AU150" s="239" t="s">
        <v>82</v>
      </c>
      <c r="AV150" s="14" t="s">
        <v>123</v>
      </c>
      <c r="AW150" s="14" t="s">
        <v>33</v>
      </c>
      <c r="AX150" s="14" t="s">
        <v>80</v>
      </c>
      <c r="AY150" s="239" t="s">
        <v>115</v>
      </c>
    </row>
    <row r="151" s="2" customFormat="1" ht="44.25" customHeight="1">
      <c r="A151" s="37"/>
      <c r="B151" s="38"/>
      <c r="C151" s="199" t="s">
        <v>230</v>
      </c>
      <c r="D151" s="199" t="s">
        <v>118</v>
      </c>
      <c r="E151" s="200" t="s">
        <v>231</v>
      </c>
      <c r="F151" s="201" t="s">
        <v>232</v>
      </c>
      <c r="G151" s="202" t="s">
        <v>172</v>
      </c>
      <c r="H151" s="203">
        <v>20.469000000000001</v>
      </c>
      <c r="I151" s="204"/>
      <c r="J151" s="205">
        <f>ROUND(I151*H151,2)</f>
        <v>0</v>
      </c>
      <c r="K151" s="201" t="s">
        <v>122</v>
      </c>
      <c r="L151" s="43"/>
      <c r="M151" s="206" t="s">
        <v>19</v>
      </c>
      <c r="N151" s="207" t="s">
        <v>43</v>
      </c>
      <c r="O151" s="83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189</v>
      </c>
      <c r="AT151" s="210" t="s">
        <v>118</v>
      </c>
      <c r="AU151" s="210" t="s">
        <v>82</v>
      </c>
      <c r="AY151" s="16" t="s">
        <v>115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80</v>
      </c>
      <c r="BK151" s="211">
        <f>ROUND(I151*H151,2)</f>
        <v>0</v>
      </c>
      <c r="BL151" s="16" t="s">
        <v>189</v>
      </c>
      <c r="BM151" s="210" t="s">
        <v>233</v>
      </c>
    </row>
    <row r="152" s="2" customFormat="1">
      <c r="A152" s="37"/>
      <c r="B152" s="38"/>
      <c r="C152" s="39"/>
      <c r="D152" s="212" t="s">
        <v>125</v>
      </c>
      <c r="E152" s="39"/>
      <c r="F152" s="213" t="s">
        <v>234</v>
      </c>
      <c r="G152" s="39"/>
      <c r="H152" s="39"/>
      <c r="I152" s="214"/>
      <c r="J152" s="39"/>
      <c r="K152" s="39"/>
      <c r="L152" s="43"/>
      <c r="M152" s="215"/>
      <c r="N152" s="216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125</v>
      </c>
      <c r="AU152" s="16" t="s">
        <v>82</v>
      </c>
    </row>
    <row r="153" s="12" customFormat="1" ht="22.8" customHeight="1">
      <c r="A153" s="12"/>
      <c r="B153" s="183"/>
      <c r="C153" s="184"/>
      <c r="D153" s="185" t="s">
        <v>71</v>
      </c>
      <c r="E153" s="197" t="s">
        <v>235</v>
      </c>
      <c r="F153" s="197" t="s">
        <v>236</v>
      </c>
      <c r="G153" s="184"/>
      <c r="H153" s="184"/>
      <c r="I153" s="187"/>
      <c r="J153" s="198">
        <f>BK153</f>
        <v>0</v>
      </c>
      <c r="K153" s="184"/>
      <c r="L153" s="189"/>
      <c r="M153" s="190"/>
      <c r="N153" s="191"/>
      <c r="O153" s="191"/>
      <c r="P153" s="192">
        <f>SUM(P154:P181)</f>
        <v>0</v>
      </c>
      <c r="Q153" s="191"/>
      <c r="R153" s="192">
        <f>SUM(R154:R181)</f>
        <v>0.227879469728</v>
      </c>
      <c r="S153" s="191"/>
      <c r="T153" s="193">
        <f>SUM(T154:T181)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4" t="s">
        <v>82</v>
      </c>
      <c r="AT153" s="195" t="s">
        <v>71</v>
      </c>
      <c r="AU153" s="195" t="s">
        <v>80</v>
      </c>
      <c r="AY153" s="194" t="s">
        <v>115</v>
      </c>
      <c r="BK153" s="196">
        <f>SUM(BK154:BK181)</f>
        <v>0</v>
      </c>
    </row>
    <row r="154" s="2" customFormat="1" ht="24.15" customHeight="1">
      <c r="A154" s="37"/>
      <c r="B154" s="38"/>
      <c r="C154" s="199" t="s">
        <v>237</v>
      </c>
      <c r="D154" s="199" t="s">
        <v>118</v>
      </c>
      <c r="E154" s="200" t="s">
        <v>238</v>
      </c>
      <c r="F154" s="201" t="s">
        <v>239</v>
      </c>
      <c r="G154" s="202" t="s">
        <v>132</v>
      </c>
      <c r="H154" s="203">
        <v>216.404</v>
      </c>
      <c r="I154" s="204"/>
      <c r="J154" s="205">
        <f>ROUND(I154*H154,2)</f>
        <v>0</v>
      </c>
      <c r="K154" s="201" t="s">
        <v>122</v>
      </c>
      <c r="L154" s="43"/>
      <c r="M154" s="206" t="s">
        <v>19</v>
      </c>
      <c r="N154" s="207" t="s">
        <v>43</v>
      </c>
      <c r="O154" s="83"/>
      <c r="P154" s="208">
        <f>O154*H154</f>
        <v>0</v>
      </c>
      <c r="Q154" s="208">
        <v>2.4232000000000001E-05</v>
      </c>
      <c r="R154" s="208">
        <f>Q154*H154</f>
        <v>0.0052439017280000002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189</v>
      </c>
      <c r="AT154" s="210" t="s">
        <v>118</v>
      </c>
      <c r="AU154" s="210" t="s">
        <v>82</v>
      </c>
      <c r="AY154" s="16" t="s">
        <v>115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80</v>
      </c>
      <c r="BK154" s="211">
        <f>ROUND(I154*H154,2)</f>
        <v>0</v>
      </c>
      <c r="BL154" s="16" t="s">
        <v>189</v>
      </c>
      <c r="BM154" s="210" t="s">
        <v>240</v>
      </c>
    </row>
    <row r="155" s="2" customFormat="1">
      <c r="A155" s="37"/>
      <c r="B155" s="38"/>
      <c r="C155" s="39"/>
      <c r="D155" s="212" t="s">
        <v>125</v>
      </c>
      <c r="E155" s="39"/>
      <c r="F155" s="213" t="s">
        <v>241</v>
      </c>
      <c r="G155" s="39"/>
      <c r="H155" s="39"/>
      <c r="I155" s="214"/>
      <c r="J155" s="39"/>
      <c r="K155" s="39"/>
      <c r="L155" s="43"/>
      <c r="M155" s="215"/>
      <c r="N155" s="216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125</v>
      </c>
      <c r="AU155" s="16" t="s">
        <v>82</v>
      </c>
    </row>
    <row r="156" s="13" customFormat="1">
      <c r="A156" s="13"/>
      <c r="B156" s="217"/>
      <c r="C156" s="218"/>
      <c r="D156" s="219" t="s">
        <v>135</v>
      </c>
      <c r="E156" s="220" t="s">
        <v>19</v>
      </c>
      <c r="F156" s="221" t="s">
        <v>242</v>
      </c>
      <c r="G156" s="218"/>
      <c r="H156" s="222">
        <v>113.59999999999999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8" t="s">
        <v>135</v>
      </c>
      <c r="AU156" s="228" t="s">
        <v>82</v>
      </c>
      <c r="AV156" s="13" t="s">
        <v>82</v>
      </c>
      <c r="AW156" s="13" t="s">
        <v>33</v>
      </c>
      <c r="AX156" s="13" t="s">
        <v>72</v>
      </c>
      <c r="AY156" s="228" t="s">
        <v>115</v>
      </c>
    </row>
    <row r="157" s="13" customFormat="1">
      <c r="A157" s="13"/>
      <c r="B157" s="217"/>
      <c r="C157" s="218"/>
      <c r="D157" s="219" t="s">
        <v>135</v>
      </c>
      <c r="E157" s="220" t="s">
        <v>19</v>
      </c>
      <c r="F157" s="221" t="s">
        <v>243</v>
      </c>
      <c r="G157" s="218"/>
      <c r="H157" s="222">
        <v>87.5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8" t="s">
        <v>135</v>
      </c>
      <c r="AU157" s="228" t="s">
        <v>82</v>
      </c>
      <c r="AV157" s="13" t="s">
        <v>82</v>
      </c>
      <c r="AW157" s="13" t="s">
        <v>33</v>
      </c>
      <c r="AX157" s="13" t="s">
        <v>72</v>
      </c>
      <c r="AY157" s="228" t="s">
        <v>115</v>
      </c>
    </row>
    <row r="158" s="13" customFormat="1">
      <c r="A158" s="13"/>
      <c r="B158" s="217"/>
      <c r="C158" s="218"/>
      <c r="D158" s="219" t="s">
        <v>135</v>
      </c>
      <c r="E158" s="220" t="s">
        <v>19</v>
      </c>
      <c r="F158" s="221" t="s">
        <v>244</v>
      </c>
      <c r="G158" s="218"/>
      <c r="H158" s="222">
        <v>15.304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8" t="s">
        <v>135</v>
      </c>
      <c r="AU158" s="228" t="s">
        <v>82</v>
      </c>
      <c r="AV158" s="13" t="s">
        <v>82</v>
      </c>
      <c r="AW158" s="13" t="s">
        <v>33</v>
      </c>
      <c r="AX158" s="13" t="s">
        <v>72</v>
      </c>
      <c r="AY158" s="228" t="s">
        <v>115</v>
      </c>
    </row>
    <row r="159" s="14" customFormat="1">
      <c r="A159" s="14"/>
      <c r="B159" s="229"/>
      <c r="C159" s="230"/>
      <c r="D159" s="219" t="s">
        <v>135</v>
      </c>
      <c r="E159" s="231" t="s">
        <v>19</v>
      </c>
      <c r="F159" s="232" t="s">
        <v>140</v>
      </c>
      <c r="G159" s="230"/>
      <c r="H159" s="233">
        <v>216.404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9" t="s">
        <v>135</v>
      </c>
      <c r="AU159" s="239" t="s">
        <v>82</v>
      </c>
      <c r="AV159" s="14" t="s">
        <v>123</v>
      </c>
      <c r="AW159" s="14" t="s">
        <v>33</v>
      </c>
      <c r="AX159" s="14" t="s">
        <v>80</v>
      </c>
      <c r="AY159" s="239" t="s">
        <v>115</v>
      </c>
    </row>
    <row r="160" s="2" customFormat="1" ht="49.05" customHeight="1">
      <c r="A160" s="37"/>
      <c r="B160" s="38"/>
      <c r="C160" s="199" t="s">
        <v>245</v>
      </c>
      <c r="D160" s="199" t="s">
        <v>118</v>
      </c>
      <c r="E160" s="200" t="s">
        <v>246</v>
      </c>
      <c r="F160" s="201" t="s">
        <v>247</v>
      </c>
      <c r="G160" s="202" t="s">
        <v>132</v>
      </c>
      <c r="H160" s="203">
        <v>301.33199999999999</v>
      </c>
      <c r="I160" s="204"/>
      <c r="J160" s="205">
        <f>ROUND(I160*H160,2)</f>
        <v>0</v>
      </c>
      <c r="K160" s="201" t="s">
        <v>122</v>
      </c>
      <c r="L160" s="43"/>
      <c r="M160" s="206" t="s">
        <v>19</v>
      </c>
      <c r="N160" s="207" t="s">
        <v>43</v>
      </c>
      <c r="O160" s="83"/>
      <c r="P160" s="208">
        <f>O160*H160</f>
        <v>0</v>
      </c>
      <c r="Q160" s="208">
        <v>0.000144</v>
      </c>
      <c r="R160" s="208">
        <f>Q160*H160</f>
        <v>0.043391807999999997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189</v>
      </c>
      <c r="AT160" s="210" t="s">
        <v>118</v>
      </c>
      <c r="AU160" s="210" t="s">
        <v>82</v>
      </c>
      <c r="AY160" s="16" t="s">
        <v>115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80</v>
      </c>
      <c r="BK160" s="211">
        <f>ROUND(I160*H160,2)</f>
        <v>0</v>
      </c>
      <c r="BL160" s="16" t="s">
        <v>189</v>
      </c>
      <c r="BM160" s="210" t="s">
        <v>248</v>
      </c>
    </row>
    <row r="161" s="2" customFormat="1">
      <c r="A161" s="37"/>
      <c r="B161" s="38"/>
      <c r="C161" s="39"/>
      <c r="D161" s="212" t="s">
        <v>125</v>
      </c>
      <c r="E161" s="39"/>
      <c r="F161" s="213" t="s">
        <v>249</v>
      </c>
      <c r="G161" s="39"/>
      <c r="H161" s="39"/>
      <c r="I161" s="214"/>
      <c r="J161" s="39"/>
      <c r="K161" s="39"/>
      <c r="L161" s="43"/>
      <c r="M161" s="215"/>
      <c r="N161" s="216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125</v>
      </c>
      <c r="AU161" s="16" t="s">
        <v>82</v>
      </c>
    </row>
    <row r="162" s="13" customFormat="1">
      <c r="A162" s="13"/>
      <c r="B162" s="217"/>
      <c r="C162" s="218"/>
      <c r="D162" s="219" t="s">
        <v>135</v>
      </c>
      <c r="E162" s="220" t="s">
        <v>19</v>
      </c>
      <c r="F162" s="221" t="s">
        <v>250</v>
      </c>
      <c r="G162" s="218"/>
      <c r="H162" s="222">
        <v>235.19999999999999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8" t="s">
        <v>135</v>
      </c>
      <c r="AU162" s="228" t="s">
        <v>82</v>
      </c>
      <c r="AV162" s="13" t="s">
        <v>82</v>
      </c>
      <c r="AW162" s="13" t="s">
        <v>33</v>
      </c>
      <c r="AX162" s="13" t="s">
        <v>72</v>
      </c>
      <c r="AY162" s="228" t="s">
        <v>115</v>
      </c>
    </row>
    <row r="163" s="13" customFormat="1">
      <c r="A163" s="13"/>
      <c r="B163" s="217"/>
      <c r="C163" s="218"/>
      <c r="D163" s="219" t="s">
        <v>135</v>
      </c>
      <c r="E163" s="220" t="s">
        <v>19</v>
      </c>
      <c r="F163" s="221" t="s">
        <v>251</v>
      </c>
      <c r="G163" s="218"/>
      <c r="H163" s="222">
        <v>26.849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8" t="s">
        <v>135</v>
      </c>
      <c r="AU163" s="228" t="s">
        <v>82</v>
      </c>
      <c r="AV163" s="13" t="s">
        <v>82</v>
      </c>
      <c r="AW163" s="13" t="s">
        <v>33</v>
      </c>
      <c r="AX163" s="13" t="s">
        <v>72</v>
      </c>
      <c r="AY163" s="228" t="s">
        <v>115</v>
      </c>
    </row>
    <row r="164" s="13" customFormat="1">
      <c r="A164" s="13"/>
      <c r="B164" s="217"/>
      <c r="C164" s="218"/>
      <c r="D164" s="219" t="s">
        <v>135</v>
      </c>
      <c r="E164" s="220" t="s">
        <v>19</v>
      </c>
      <c r="F164" s="221" t="s">
        <v>252</v>
      </c>
      <c r="G164" s="218"/>
      <c r="H164" s="222">
        <v>39.283000000000001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8" t="s">
        <v>135</v>
      </c>
      <c r="AU164" s="228" t="s">
        <v>82</v>
      </c>
      <c r="AV164" s="13" t="s">
        <v>82</v>
      </c>
      <c r="AW164" s="13" t="s">
        <v>33</v>
      </c>
      <c r="AX164" s="13" t="s">
        <v>72</v>
      </c>
      <c r="AY164" s="228" t="s">
        <v>115</v>
      </c>
    </row>
    <row r="165" s="14" customFormat="1">
      <c r="A165" s="14"/>
      <c r="B165" s="229"/>
      <c r="C165" s="230"/>
      <c r="D165" s="219" t="s">
        <v>135</v>
      </c>
      <c r="E165" s="231" t="s">
        <v>19</v>
      </c>
      <c r="F165" s="232" t="s">
        <v>140</v>
      </c>
      <c r="G165" s="230"/>
      <c r="H165" s="233">
        <v>301.33199999999999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135</v>
      </c>
      <c r="AU165" s="239" t="s">
        <v>82</v>
      </c>
      <c r="AV165" s="14" t="s">
        <v>123</v>
      </c>
      <c r="AW165" s="14" t="s">
        <v>33</v>
      </c>
      <c r="AX165" s="14" t="s">
        <v>80</v>
      </c>
      <c r="AY165" s="239" t="s">
        <v>115</v>
      </c>
    </row>
    <row r="166" s="2" customFormat="1" ht="44.25" customHeight="1">
      <c r="A166" s="37"/>
      <c r="B166" s="38"/>
      <c r="C166" s="199" t="s">
        <v>7</v>
      </c>
      <c r="D166" s="199" t="s">
        <v>118</v>
      </c>
      <c r="E166" s="200" t="s">
        <v>253</v>
      </c>
      <c r="F166" s="201" t="s">
        <v>254</v>
      </c>
      <c r="G166" s="202" t="s">
        <v>132</v>
      </c>
      <c r="H166" s="203">
        <v>216.404</v>
      </c>
      <c r="I166" s="204"/>
      <c r="J166" s="205">
        <f>ROUND(I166*H166,2)</f>
        <v>0</v>
      </c>
      <c r="K166" s="201" t="s">
        <v>122</v>
      </c>
      <c r="L166" s="43"/>
      <c r="M166" s="206" t="s">
        <v>19</v>
      </c>
      <c r="N166" s="207" t="s">
        <v>43</v>
      </c>
      <c r="O166" s="83"/>
      <c r="P166" s="208">
        <f>O166*H166</f>
        <v>0</v>
      </c>
      <c r="Q166" s="208">
        <v>0.00013999999999999999</v>
      </c>
      <c r="R166" s="208">
        <f>Q166*H166</f>
        <v>0.030296559999999997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189</v>
      </c>
      <c r="AT166" s="210" t="s">
        <v>118</v>
      </c>
      <c r="AU166" s="210" t="s">
        <v>82</v>
      </c>
      <c r="AY166" s="16" t="s">
        <v>115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80</v>
      </c>
      <c r="BK166" s="211">
        <f>ROUND(I166*H166,2)</f>
        <v>0</v>
      </c>
      <c r="BL166" s="16" t="s">
        <v>189</v>
      </c>
      <c r="BM166" s="210" t="s">
        <v>255</v>
      </c>
    </row>
    <row r="167" s="2" customFormat="1">
      <c r="A167" s="37"/>
      <c r="B167" s="38"/>
      <c r="C167" s="39"/>
      <c r="D167" s="212" t="s">
        <v>125</v>
      </c>
      <c r="E167" s="39"/>
      <c r="F167" s="213" t="s">
        <v>256</v>
      </c>
      <c r="G167" s="39"/>
      <c r="H167" s="39"/>
      <c r="I167" s="214"/>
      <c r="J167" s="39"/>
      <c r="K167" s="39"/>
      <c r="L167" s="43"/>
      <c r="M167" s="215"/>
      <c r="N167" s="216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125</v>
      </c>
      <c r="AU167" s="16" t="s">
        <v>82</v>
      </c>
    </row>
    <row r="168" s="13" customFormat="1">
      <c r="A168" s="13"/>
      <c r="B168" s="217"/>
      <c r="C168" s="218"/>
      <c r="D168" s="219" t="s">
        <v>135</v>
      </c>
      <c r="E168" s="220" t="s">
        <v>19</v>
      </c>
      <c r="F168" s="221" t="s">
        <v>242</v>
      </c>
      <c r="G168" s="218"/>
      <c r="H168" s="222">
        <v>113.59999999999999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8" t="s">
        <v>135</v>
      </c>
      <c r="AU168" s="228" t="s">
        <v>82</v>
      </c>
      <c r="AV168" s="13" t="s">
        <v>82</v>
      </c>
      <c r="AW168" s="13" t="s">
        <v>33</v>
      </c>
      <c r="AX168" s="13" t="s">
        <v>72</v>
      </c>
      <c r="AY168" s="228" t="s">
        <v>115</v>
      </c>
    </row>
    <row r="169" s="13" customFormat="1">
      <c r="A169" s="13"/>
      <c r="B169" s="217"/>
      <c r="C169" s="218"/>
      <c r="D169" s="219" t="s">
        <v>135</v>
      </c>
      <c r="E169" s="220" t="s">
        <v>19</v>
      </c>
      <c r="F169" s="221" t="s">
        <v>243</v>
      </c>
      <c r="G169" s="218"/>
      <c r="H169" s="222">
        <v>87.5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135</v>
      </c>
      <c r="AU169" s="228" t="s">
        <v>82</v>
      </c>
      <c r="AV169" s="13" t="s">
        <v>82</v>
      </c>
      <c r="AW169" s="13" t="s">
        <v>33</v>
      </c>
      <c r="AX169" s="13" t="s">
        <v>72</v>
      </c>
      <c r="AY169" s="228" t="s">
        <v>115</v>
      </c>
    </row>
    <row r="170" s="13" customFormat="1">
      <c r="A170" s="13"/>
      <c r="B170" s="217"/>
      <c r="C170" s="218"/>
      <c r="D170" s="219" t="s">
        <v>135</v>
      </c>
      <c r="E170" s="220" t="s">
        <v>19</v>
      </c>
      <c r="F170" s="221" t="s">
        <v>244</v>
      </c>
      <c r="G170" s="218"/>
      <c r="H170" s="222">
        <v>15.304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8" t="s">
        <v>135</v>
      </c>
      <c r="AU170" s="228" t="s">
        <v>82</v>
      </c>
      <c r="AV170" s="13" t="s">
        <v>82</v>
      </c>
      <c r="AW170" s="13" t="s">
        <v>33</v>
      </c>
      <c r="AX170" s="13" t="s">
        <v>72</v>
      </c>
      <c r="AY170" s="228" t="s">
        <v>115</v>
      </c>
    </row>
    <row r="171" s="14" customFormat="1">
      <c r="A171" s="14"/>
      <c r="B171" s="229"/>
      <c r="C171" s="230"/>
      <c r="D171" s="219" t="s">
        <v>135</v>
      </c>
      <c r="E171" s="231" t="s">
        <v>19</v>
      </c>
      <c r="F171" s="232" t="s">
        <v>140</v>
      </c>
      <c r="G171" s="230"/>
      <c r="H171" s="233">
        <v>216.404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9" t="s">
        <v>135</v>
      </c>
      <c r="AU171" s="239" t="s">
        <v>82</v>
      </c>
      <c r="AV171" s="14" t="s">
        <v>123</v>
      </c>
      <c r="AW171" s="14" t="s">
        <v>33</v>
      </c>
      <c r="AX171" s="14" t="s">
        <v>80</v>
      </c>
      <c r="AY171" s="239" t="s">
        <v>115</v>
      </c>
    </row>
    <row r="172" s="2" customFormat="1" ht="24.15" customHeight="1">
      <c r="A172" s="37"/>
      <c r="B172" s="38"/>
      <c r="C172" s="199" t="s">
        <v>257</v>
      </c>
      <c r="D172" s="199" t="s">
        <v>118</v>
      </c>
      <c r="E172" s="200" t="s">
        <v>258</v>
      </c>
      <c r="F172" s="201" t="s">
        <v>259</v>
      </c>
      <c r="G172" s="202" t="s">
        <v>132</v>
      </c>
      <c r="H172" s="203">
        <v>517.73599999999999</v>
      </c>
      <c r="I172" s="204"/>
      <c r="J172" s="205">
        <f>ROUND(I172*H172,2)</f>
        <v>0</v>
      </c>
      <c r="K172" s="201" t="s">
        <v>122</v>
      </c>
      <c r="L172" s="43"/>
      <c r="M172" s="206" t="s">
        <v>19</v>
      </c>
      <c r="N172" s="207" t="s">
        <v>43</v>
      </c>
      <c r="O172" s="83"/>
      <c r="P172" s="208">
        <f>O172*H172</f>
        <v>0</v>
      </c>
      <c r="Q172" s="208">
        <v>0.00025000000000000001</v>
      </c>
      <c r="R172" s="208">
        <f>Q172*H172</f>
        <v>0.12943399999999999</v>
      </c>
      <c r="S172" s="208">
        <v>0</v>
      </c>
      <c r="T172" s="20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0" t="s">
        <v>189</v>
      </c>
      <c r="AT172" s="210" t="s">
        <v>118</v>
      </c>
      <c r="AU172" s="210" t="s">
        <v>82</v>
      </c>
      <c r="AY172" s="16" t="s">
        <v>115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6" t="s">
        <v>80</v>
      </c>
      <c r="BK172" s="211">
        <f>ROUND(I172*H172,2)</f>
        <v>0</v>
      </c>
      <c r="BL172" s="16" t="s">
        <v>189</v>
      </c>
      <c r="BM172" s="210" t="s">
        <v>260</v>
      </c>
    </row>
    <row r="173" s="2" customFormat="1">
      <c r="A173" s="37"/>
      <c r="B173" s="38"/>
      <c r="C173" s="39"/>
      <c r="D173" s="212" t="s">
        <v>125</v>
      </c>
      <c r="E173" s="39"/>
      <c r="F173" s="213" t="s">
        <v>261</v>
      </c>
      <c r="G173" s="39"/>
      <c r="H173" s="39"/>
      <c r="I173" s="214"/>
      <c r="J173" s="39"/>
      <c r="K173" s="39"/>
      <c r="L173" s="43"/>
      <c r="M173" s="215"/>
      <c r="N173" s="216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125</v>
      </c>
      <c r="AU173" s="16" t="s">
        <v>82</v>
      </c>
    </row>
    <row r="174" s="13" customFormat="1">
      <c r="A174" s="13"/>
      <c r="B174" s="217"/>
      <c r="C174" s="218"/>
      <c r="D174" s="219" t="s">
        <v>135</v>
      </c>
      <c r="E174" s="220" t="s">
        <v>19</v>
      </c>
      <c r="F174" s="221" t="s">
        <v>262</v>
      </c>
      <c r="G174" s="218"/>
      <c r="H174" s="222">
        <v>517.73599999999999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135</v>
      </c>
      <c r="AU174" s="228" t="s">
        <v>82</v>
      </c>
      <c r="AV174" s="13" t="s">
        <v>82</v>
      </c>
      <c r="AW174" s="13" t="s">
        <v>33</v>
      </c>
      <c r="AX174" s="13" t="s">
        <v>80</v>
      </c>
      <c r="AY174" s="228" t="s">
        <v>115</v>
      </c>
    </row>
    <row r="175" s="2" customFormat="1" ht="24.15" customHeight="1">
      <c r="A175" s="37"/>
      <c r="B175" s="38"/>
      <c r="C175" s="199" t="s">
        <v>263</v>
      </c>
      <c r="D175" s="199" t="s">
        <v>118</v>
      </c>
      <c r="E175" s="200" t="s">
        <v>264</v>
      </c>
      <c r="F175" s="201" t="s">
        <v>265</v>
      </c>
      <c r="G175" s="202" t="s">
        <v>132</v>
      </c>
      <c r="H175" s="203">
        <v>92.920000000000002</v>
      </c>
      <c r="I175" s="204"/>
      <c r="J175" s="205">
        <f>ROUND(I175*H175,2)</f>
        <v>0</v>
      </c>
      <c r="K175" s="201" t="s">
        <v>122</v>
      </c>
      <c r="L175" s="43"/>
      <c r="M175" s="206" t="s">
        <v>19</v>
      </c>
      <c r="N175" s="207" t="s">
        <v>43</v>
      </c>
      <c r="O175" s="83"/>
      <c r="P175" s="208">
        <f>O175*H175</f>
        <v>0</v>
      </c>
      <c r="Q175" s="208">
        <v>0.00021000000000000001</v>
      </c>
      <c r="R175" s="208">
        <f>Q175*H175</f>
        <v>0.019513200000000001</v>
      </c>
      <c r="S175" s="208">
        <v>0</v>
      </c>
      <c r="T175" s="20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0" t="s">
        <v>189</v>
      </c>
      <c r="AT175" s="210" t="s">
        <v>118</v>
      </c>
      <c r="AU175" s="210" t="s">
        <v>82</v>
      </c>
      <c r="AY175" s="16" t="s">
        <v>115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6" t="s">
        <v>80</v>
      </c>
      <c r="BK175" s="211">
        <f>ROUND(I175*H175,2)</f>
        <v>0</v>
      </c>
      <c r="BL175" s="16" t="s">
        <v>189</v>
      </c>
      <c r="BM175" s="210" t="s">
        <v>266</v>
      </c>
    </row>
    <row r="176" s="2" customFormat="1">
      <c r="A176" s="37"/>
      <c r="B176" s="38"/>
      <c r="C176" s="39"/>
      <c r="D176" s="212" t="s">
        <v>125</v>
      </c>
      <c r="E176" s="39"/>
      <c r="F176" s="213" t="s">
        <v>267</v>
      </c>
      <c r="G176" s="39"/>
      <c r="H176" s="39"/>
      <c r="I176" s="214"/>
      <c r="J176" s="39"/>
      <c r="K176" s="39"/>
      <c r="L176" s="43"/>
      <c r="M176" s="215"/>
      <c r="N176" s="216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125</v>
      </c>
      <c r="AU176" s="16" t="s">
        <v>82</v>
      </c>
    </row>
    <row r="177" s="13" customFormat="1">
      <c r="A177" s="13"/>
      <c r="B177" s="217"/>
      <c r="C177" s="218"/>
      <c r="D177" s="219" t="s">
        <v>135</v>
      </c>
      <c r="E177" s="220" t="s">
        <v>19</v>
      </c>
      <c r="F177" s="221" t="s">
        <v>136</v>
      </c>
      <c r="G177" s="218"/>
      <c r="H177" s="222">
        <v>34.719999999999999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135</v>
      </c>
      <c r="AU177" s="228" t="s">
        <v>82</v>
      </c>
      <c r="AV177" s="13" t="s">
        <v>82</v>
      </c>
      <c r="AW177" s="13" t="s">
        <v>33</v>
      </c>
      <c r="AX177" s="13" t="s">
        <v>72</v>
      </c>
      <c r="AY177" s="228" t="s">
        <v>115</v>
      </c>
    </row>
    <row r="178" s="13" customFormat="1">
      <c r="A178" s="13"/>
      <c r="B178" s="217"/>
      <c r="C178" s="218"/>
      <c r="D178" s="219" t="s">
        <v>135</v>
      </c>
      <c r="E178" s="220" t="s">
        <v>19</v>
      </c>
      <c r="F178" s="221" t="s">
        <v>137</v>
      </c>
      <c r="G178" s="218"/>
      <c r="H178" s="222">
        <v>14.699999999999999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8" t="s">
        <v>135</v>
      </c>
      <c r="AU178" s="228" t="s">
        <v>82</v>
      </c>
      <c r="AV178" s="13" t="s">
        <v>82</v>
      </c>
      <c r="AW178" s="13" t="s">
        <v>33</v>
      </c>
      <c r="AX178" s="13" t="s">
        <v>72</v>
      </c>
      <c r="AY178" s="228" t="s">
        <v>115</v>
      </c>
    </row>
    <row r="179" s="13" customFormat="1">
      <c r="A179" s="13"/>
      <c r="B179" s="217"/>
      <c r="C179" s="218"/>
      <c r="D179" s="219" t="s">
        <v>135</v>
      </c>
      <c r="E179" s="220" t="s">
        <v>19</v>
      </c>
      <c r="F179" s="221" t="s">
        <v>138</v>
      </c>
      <c r="G179" s="218"/>
      <c r="H179" s="222">
        <v>20.100000000000001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135</v>
      </c>
      <c r="AU179" s="228" t="s">
        <v>82</v>
      </c>
      <c r="AV179" s="13" t="s">
        <v>82</v>
      </c>
      <c r="AW179" s="13" t="s">
        <v>33</v>
      </c>
      <c r="AX179" s="13" t="s">
        <v>72</v>
      </c>
      <c r="AY179" s="228" t="s">
        <v>115</v>
      </c>
    </row>
    <row r="180" s="13" customFormat="1">
      <c r="A180" s="13"/>
      <c r="B180" s="217"/>
      <c r="C180" s="218"/>
      <c r="D180" s="219" t="s">
        <v>135</v>
      </c>
      <c r="E180" s="220" t="s">
        <v>19</v>
      </c>
      <c r="F180" s="221" t="s">
        <v>139</v>
      </c>
      <c r="G180" s="218"/>
      <c r="H180" s="222">
        <v>23.399999999999999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8" t="s">
        <v>135</v>
      </c>
      <c r="AU180" s="228" t="s">
        <v>82</v>
      </c>
      <c r="AV180" s="13" t="s">
        <v>82</v>
      </c>
      <c r="AW180" s="13" t="s">
        <v>33</v>
      </c>
      <c r="AX180" s="13" t="s">
        <v>72</v>
      </c>
      <c r="AY180" s="228" t="s">
        <v>115</v>
      </c>
    </row>
    <row r="181" s="14" customFormat="1">
      <c r="A181" s="14"/>
      <c r="B181" s="229"/>
      <c r="C181" s="230"/>
      <c r="D181" s="219" t="s">
        <v>135</v>
      </c>
      <c r="E181" s="231" t="s">
        <v>19</v>
      </c>
      <c r="F181" s="232" t="s">
        <v>140</v>
      </c>
      <c r="G181" s="230"/>
      <c r="H181" s="233">
        <v>92.920000000000016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9" t="s">
        <v>135</v>
      </c>
      <c r="AU181" s="239" t="s">
        <v>82</v>
      </c>
      <c r="AV181" s="14" t="s">
        <v>123</v>
      </c>
      <c r="AW181" s="14" t="s">
        <v>33</v>
      </c>
      <c r="AX181" s="14" t="s">
        <v>80</v>
      </c>
      <c r="AY181" s="239" t="s">
        <v>115</v>
      </c>
    </row>
    <row r="182" s="12" customFormat="1" ht="25.92" customHeight="1">
      <c r="A182" s="12"/>
      <c r="B182" s="183"/>
      <c r="C182" s="184"/>
      <c r="D182" s="185" t="s">
        <v>71</v>
      </c>
      <c r="E182" s="186" t="s">
        <v>268</v>
      </c>
      <c r="F182" s="186" t="s">
        <v>269</v>
      </c>
      <c r="G182" s="184"/>
      <c r="H182" s="184"/>
      <c r="I182" s="187"/>
      <c r="J182" s="188">
        <f>BK182</f>
        <v>0</v>
      </c>
      <c r="K182" s="184"/>
      <c r="L182" s="189"/>
      <c r="M182" s="190"/>
      <c r="N182" s="191"/>
      <c r="O182" s="191"/>
      <c r="P182" s="192">
        <f>SUM(P183:P189)</f>
        <v>0</v>
      </c>
      <c r="Q182" s="191"/>
      <c r="R182" s="192">
        <f>SUM(R183:R189)</f>
        <v>0</v>
      </c>
      <c r="S182" s="191"/>
      <c r="T182" s="193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4" t="s">
        <v>153</v>
      </c>
      <c r="AT182" s="195" t="s">
        <v>71</v>
      </c>
      <c r="AU182" s="195" t="s">
        <v>72</v>
      </c>
      <c r="AY182" s="194" t="s">
        <v>115</v>
      </c>
      <c r="BK182" s="196">
        <f>SUM(BK183:BK189)</f>
        <v>0</v>
      </c>
    </row>
    <row r="183" s="2" customFormat="1" ht="37.8" customHeight="1">
      <c r="A183" s="37"/>
      <c r="B183" s="38"/>
      <c r="C183" s="199" t="s">
        <v>270</v>
      </c>
      <c r="D183" s="199" t="s">
        <v>118</v>
      </c>
      <c r="E183" s="200" t="s">
        <v>271</v>
      </c>
      <c r="F183" s="201" t="s">
        <v>272</v>
      </c>
      <c r="G183" s="202" t="s">
        <v>273</v>
      </c>
      <c r="H183" s="203">
        <v>1</v>
      </c>
      <c r="I183" s="204"/>
      <c r="J183" s="205">
        <f>ROUND(I183*H183,2)</f>
        <v>0</v>
      </c>
      <c r="K183" s="201" t="s">
        <v>19</v>
      </c>
      <c r="L183" s="43"/>
      <c r="M183" s="206" t="s">
        <v>19</v>
      </c>
      <c r="N183" s="207" t="s">
        <v>43</v>
      </c>
      <c r="O183" s="83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0" t="s">
        <v>274</v>
      </c>
      <c r="AT183" s="210" t="s">
        <v>118</v>
      </c>
      <c r="AU183" s="210" t="s">
        <v>80</v>
      </c>
      <c r="AY183" s="16" t="s">
        <v>115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6" t="s">
        <v>80</v>
      </c>
      <c r="BK183" s="211">
        <f>ROUND(I183*H183,2)</f>
        <v>0</v>
      </c>
      <c r="BL183" s="16" t="s">
        <v>274</v>
      </c>
      <c r="BM183" s="210" t="s">
        <v>275</v>
      </c>
    </row>
    <row r="184" s="2" customFormat="1" ht="37.8" customHeight="1">
      <c r="A184" s="37"/>
      <c r="B184" s="38"/>
      <c r="C184" s="199" t="s">
        <v>276</v>
      </c>
      <c r="D184" s="199" t="s">
        <v>118</v>
      </c>
      <c r="E184" s="200" t="s">
        <v>277</v>
      </c>
      <c r="F184" s="201" t="s">
        <v>278</v>
      </c>
      <c r="G184" s="202" t="s">
        <v>273</v>
      </c>
      <c r="H184" s="203">
        <v>1</v>
      </c>
      <c r="I184" s="204"/>
      <c r="J184" s="205">
        <f>ROUND(I184*H184,2)</f>
        <v>0</v>
      </c>
      <c r="K184" s="201" t="s">
        <v>19</v>
      </c>
      <c r="L184" s="43"/>
      <c r="M184" s="206" t="s">
        <v>19</v>
      </c>
      <c r="N184" s="207" t="s">
        <v>43</v>
      </c>
      <c r="O184" s="83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0" t="s">
        <v>274</v>
      </c>
      <c r="AT184" s="210" t="s">
        <v>118</v>
      </c>
      <c r="AU184" s="210" t="s">
        <v>80</v>
      </c>
      <c r="AY184" s="16" t="s">
        <v>115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6" t="s">
        <v>80</v>
      </c>
      <c r="BK184" s="211">
        <f>ROUND(I184*H184,2)</f>
        <v>0</v>
      </c>
      <c r="BL184" s="16" t="s">
        <v>274</v>
      </c>
      <c r="BM184" s="210" t="s">
        <v>279</v>
      </c>
    </row>
    <row r="185" s="2" customFormat="1" ht="49.05" customHeight="1">
      <c r="A185" s="37"/>
      <c r="B185" s="38"/>
      <c r="C185" s="199" t="s">
        <v>280</v>
      </c>
      <c r="D185" s="199" t="s">
        <v>118</v>
      </c>
      <c r="E185" s="200" t="s">
        <v>281</v>
      </c>
      <c r="F185" s="201" t="s">
        <v>282</v>
      </c>
      <c r="G185" s="202" t="s">
        <v>273</v>
      </c>
      <c r="H185" s="203">
        <v>1</v>
      </c>
      <c r="I185" s="204"/>
      <c r="J185" s="205">
        <f>ROUND(I185*H185,2)</f>
        <v>0</v>
      </c>
      <c r="K185" s="201" t="s">
        <v>19</v>
      </c>
      <c r="L185" s="43"/>
      <c r="M185" s="206" t="s">
        <v>19</v>
      </c>
      <c r="N185" s="207" t="s">
        <v>43</v>
      </c>
      <c r="O185" s="83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0" t="s">
        <v>274</v>
      </c>
      <c r="AT185" s="210" t="s">
        <v>118</v>
      </c>
      <c r="AU185" s="210" t="s">
        <v>80</v>
      </c>
      <c r="AY185" s="16" t="s">
        <v>115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6" t="s">
        <v>80</v>
      </c>
      <c r="BK185" s="211">
        <f>ROUND(I185*H185,2)</f>
        <v>0</v>
      </c>
      <c r="BL185" s="16" t="s">
        <v>274</v>
      </c>
      <c r="BM185" s="210" t="s">
        <v>283</v>
      </c>
    </row>
    <row r="186" s="2" customFormat="1" ht="44.25" customHeight="1">
      <c r="A186" s="37"/>
      <c r="B186" s="38"/>
      <c r="C186" s="199" t="s">
        <v>284</v>
      </c>
      <c r="D186" s="199" t="s">
        <v>118</v>
      </c>
      <c r="E186" s="200" t="s">
        <v>285</v>
      </c>
      <c r="F186" s="201" t="s">
        <v>286</v>
      </c>
      <c r="G186" s="202" t="s">
        <v>273</v>
      </c>
      <c r="H186" s="203">
        <v>1</v>
      </c>
      <c r="I186" s="204"/>
      <c r="J186" s="205">
        <f>ROUND(I186*H186,2)</f>
        <v>0</v>
      </c>
      <c r="K186" s="201" t="s">
        <v>19</v>
      </c>
      <c r="L186" s="43"/>
      <c r="M186" s="206" t="s">
        <v>19</v>
      </c>
      <c r="N186" s="207" t="s">
        <v>43</v>
      </c>
      <c r="O186" s="83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0" t="s">
        <v>274</v>
      </c>
      <c r="AT186" s="210" t="s">
        <v>118</v>
      </c>
      <c r="AU186" s="210" t="s">
        <v>80</v>
      </c>
      <c r="AY186" s="16" t="s">
        <v>115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6" t="s">
        <v>80</v>
      </c>
      <c r="BK186" s="211">
        <f>ROUND(I186*H186,2)</f>
        <v>0</v>
      </c>
      <c r="BL186" s="16" t="s">
        <v>274</v>
      </c>
      <c r="BM186" s="210" t="s">
        <v>287</v>
      </c>
    </row>
    <row r="187" s="2" customFormat="1" ht="33" customHeight="1">
      <c r="A187" s="37"/>
      <c r="B187" s="38"/>
      <c r="C187" s="199" t="s">
        <v>288</v>
      </c>
      <c r="D187" s="199" t="s">
        <v>118</v>
      </c>
      <c r="E187" s="200" t="s">
        <v>289</v>
      </c>
      <c r="F187" s="201" t="s">
        <v>290</v>
      </c>
      <c r="G187" s="202" t="s">
        <v>273</v>
      </c>
      <c r="H187" s="203">
        <v>1</v>
      </c>
      <c r="I187" s="204"/>
      <c r="J187" s="205">
        <f>ROUND(I187*H187,2)</f>
        <v>0</v>
      </c>
      <c r="K187" s="201" t="s">
        <v>19</v>
      </c>
      <c r="L187" s="43"/>
      <c r="M187" s="206" t="s">
        <v>19</v>
      </c>
      <c r="N187" s="207" t="s">
        <v>43</v>
      </c>
      <c r="O187" s="83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0" t="s">
        <v>274</v>
      </c>
      <c r="AT187" s="210" t="s">
        <v>118</v>
      </c>
      <c r="AU187" s="210" t="s">
        <v>80</v>
      </c>
      <c r="AY187" s="16" t="s">
        <v>115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6" t="s">
        <v>80</v>
      </c>
      <c r="BK187" s="211">
        <f>ROUND(I187*H187,2)</f>
        <v>0</v>
      </c>
      <c r="BL187" s="16" t="s">
        <v>274</v>
      </c>
      <c r="BM187" s="210" t="s">
        <v>291</v>
      </c>
    </row>
    <row r="188" s="2" customFormat="1" ht="24.15" customHeight="1">
      <c r="A188" s="37"/>
      <c r="B188" s="38"/>
      <c r="C188" s="199" t="s">
        <v>292</v>
      </c>
      <c r="D188" s="199" t="s">
        <v>118</v>
      </c>
      <c r="E188" s="200" t="s">
        <v>293</v>
      </c>
      <c r="F188" s="201" t="s">
        <v>294</v>
      </c>
      <c r="G188" s="202" t="s">
        <v>273</v>
      </c>
      <c r="H188" s="203">
        <v>1</v>
      </c>
      <c r="I188" s="204"/>
      <c r="J188" s="205">
        <f>ROUND(I188*H188,2)</f>
        <v>0</v>
      </c>
      <c r="K188" s="201" t="s">
        <v>19</v>
      </c>
      <c r="L188" s="43"/>
      <c r="M188" s="206" t="s">
        <v>19</v>
      </c>
      <c r="N188" s="207" t="s">
        <v>43</v>
      </c>
      <c r="O188" s="83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0" t="s">
        <v>274</v>
      </c>
      <c r="AT188" s="210" t="s">
        <v>118</v>
      </c>
      <c r="AU188" s="210" t="s">
        <v>80</v>
      </c>
      <c r="AY188" s="16" t="s">
        <v>115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6" t="s">
        <v>80</v>
      </c>
      <c r="BK188" s="211">
        <f>ROUND(I188*H188,2)</f>
        <v>0</v>
      </c>
      <c r="BL188" s="16" t="s">
        <v>274</v>
      </c>
      <c r="BM188" s="210" t="s">
        <v>295</v>
      </c>
    </row>
    <row r="189" s="2" customFormat="1" ht="49.05" customHeight="1">
      <c r="A189" s="37"/>
      <c r="B189" s="38"/>
      <c r="C189" s="199" t="s">
        <v>296</v>
      </c>
      <c r="D189" s="199" t="s">
        <v>118</v>
      </c>
      <c r="E189" s="200" t="s">
        <v>297</v>
      </c>
      <c r="F189" s="201" t="s">
        <v>298</v>
      </c>
      <c r="G189" s="202" t="s">
        <v>273</v>
      </c>
      <c r="H189" s="203">
        <v>1</v>
      </c>
      <c r="I189" s="204"/>
      <c r="J189" s="205">
        <f>ROUND(I189*H189,2)</f>
        <v>0</v>
      </c>
      <c r="K189" s="201" t="s">
        <v>19</v>
      </c>
      <c r="L189" s="43"/>
      <c r="M189" s="250" t="s">
        <v>19</v>
      </c>
      <c r="N189" s="251" t="s">
        <v>43</v>
      </c>
      <c r="O189" s="252"/>
      <c r="P189" s="253">
        <f>O189*H189</f>
        <v>0</v>
      </c>
      <c r="Q189" s="253">
        <v>0</v>
      </c>
      <c r="R189" s="253">
        <f>Q189*H189</f>
        <v>0</v>
      </c>
      <c r="S189" s="253">
        <v>0</v>
      </c>
      <c r="T189" s="25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0" t="s">
        <v>274</v>
      </c>
      <c r="AT189" s="210" t="s">
        <v>118</v>
      </c>
      <c r="AU189" s="210" t="s">
        <v>80</v>
      </c>
      <c r="AY189" s="16" t="s">
        <v>115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6" t="s">
        <v>80</v>
      </c>
      <c r="BK189" s="211">
        <f>ROUND(I189*H189,2)</f>
        <v>0</v>
      </c>
      <c r="BL189" s="16" t="s">
        <v>274</v>
      </c>
      <c r="BM189" s="210" t="s">
        <v>299</v>
      </c>
    </row>
    <row r="190" s="2" customFormat="1" ht="6.96" customHeight="1">
      <c r="A190" s="37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/58CJDE7sSdj0UqirrqGgPVaacYYI9RHag7fD9/epOTjGVg6KJl3Rf8h1mFpdMnYGTs6npvVUkV8ucfpYfty9w==" hashValue="WL5/N2oxhCwD1WLy7RAs/dwUBfAZ1z/XKjkRDODyvLSCCvGK+ND4gUxhAFZow7w7C3cqstKxmj39DzvrSfd8QA==" algorithmName="SHA-512" password="CC35"/>
  <autoFilter ref="C88:K18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1/321312113"/>
    <hyperlink ref="F97" r:id="rId2" display="https://podminky.urs.cz/item/CS_URS_2023_01/628611101"/>
    <hyperlink ref="F104" r:id="rId3" display="https://podminky.urs.cz/item/CS_URS_2023_01/628611151"/>
    <hyperlink ref="F111" r:id="rId4" display="https://podminky.urs.cz/item/CS_URS_2023_01/629992112"/>
    <hyperlink ref="F115" r:id="rId5" display="https://podminky.urs.cz/item/CS_URS_2023_01/911331111"/>
    <hyperlink ref="F118" r:id="rId6" display="https://podminky.urs.cz/item/CS_URS_2023_01/949101112"/>
    <hyperlink ref="F121" r:id="rId7" display="https://podminky.urs.cz/item/CS_URS_2023_01/962041211"/>
    <hyperlink ref="F129" r:id="rId8" display="https://podminky.urs.cz/item/CS_URS_2023_01/711331383"/>
    <hyperlink ref="F135" r:id="rId9" display="https://podminky.urs.cz/item/CS_URS_2023_01/762521812"/>
    <hyperlink ref="F138" r:id="rId10" display="https://podminky.urs.cz/item/CS_URS_2023_01/762595001"/>
    <hyperlink ref="F152" r:id="rId11" display="https://podminky.urs.cz/item/CS_URS_2023_01/998762101"/>
    <hyperlink ref="F155" r:id="rId12" display="https://podminky.urs.cz/item/CS_URS_2023_01/783201201"/>
    <hyperlink ref="F161" r:id="rId13" display="https://podminky.urs.cz/item/CS_URS_2023_01/783213011"/>
    <hyperlink ref="F167" r:id="rId14" display="https://podminky.urs.cz/item/CS_URS_2023_01/783213111"/>
    <hyperlink ref="F173" r:id="rId15" display="https://podminky.urs.cz/item/CS_URS_2023_01/783218111"/>
    <hyperlink ref="F176" r:id="rId16" display="https://podminky.urs.cz/item/CS_URS_2023_01/78380680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Otépka Miroslav</dc:creator>
  <cp:lastModifiedBy>Otépka Miroslav</cp:lastModifiedBy>
  <dcterms:created xsi:type="dcterms:W3CDTF">2023-03-27T13:42:01Z</dcterms:created>
  <dcterms:modified xsi:type="dcterms:W3CDTF">2023-03-27T13:42:03Z</dcterms:modified>
</cp:coreProperties>
</file>